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BERTO\Documents\Meus Documentos Joberto\ECC\Secretaria Nacional\2022\DADOS ESTATÍSTICOS\2022\Fichas Nacionais\"/>
    </mc:Choice>
  </mc:AlternateContent>
  <xr:revisionPtr revIDLastSave="0" documentId="13_ncr:1_{81FE5601-658E-4446-814F-8ACE76E742EA}" xr6:coauthVersionLast="47" xr6:coauthVersionMax="47" xr10:uidLastSave="{00000000-0000-0000-0000-000000000000}"/>
  <bookViews>
    <workbookView xWindow="-120" yWindow="-120" windowWidth="20730" windowHeight="11040" tabRatio="740" activeTab="4" xr2:uid="{00000000-000D-0000-FFFF-FFFF00000000}"/>
  </bookViews>
  <sheets>
    <sheet name="Realizado 2022" sheetId="12" r:id="rId1"/>
    <sheet name="Acumulado 22" sheetId="5" r:id="rId2"/>
    <sheet name="RESUMO 1 " sheetId="2" r:id="rId3"/>
    <sheet name="Previsão 2023" sheetId="3" r:id="rId4"/>
    <sheet name="SINTÉTICO 2022" sheetId="7" r:id="rId5"/>
  </sheets>
  <externalReferences>
    <externalReference r:id="rId6"/>
    <externalReference r:id="rId7"/>
    <externalReference r:id="rId8"/>
  </externalReferences>
  <definedNames>
    <definedName name="_xlnm.Print_Area" localSheetId="3">'Previsão 2023'!$B$2:$P$46</definedName>
    <definedName name="_xlnm.Print_Area" localSheetId="0">'Realizado 2022'!$B$1:$T$51</definedName>
  </definedNames>
  <calcPr calcId="191029"/>
</workbook>
</file>

<file path=xl/calcChain.xml><?xml version="1.0" encoding="utf-8"?>
<calcChain xmlns="http://schemas.openxmlformats.org/spreadsheetml/2006/main">
  <c r="D12" i="7" l="1"/>
  <c r="D11" i="7"/>
  <c r="D10" i="7"/>
  <c r="D8" i="7"/>
  <c r="D7" i="7"/>
  <c r="D6" i="7"/>
  <c r="D5" i="7"/>
  <c r="C44" i="2"/>
  <c r="C43" i="2"/>
  <c r="C42" i="2"/>
  <c r="C41" i="2"/>
  <c r="C40" i="2"/>
  <c r="C39" i="2"/>
  <c r="C38" i="2"/>
  <c r="C30" i="2"/>
  <c r="G29" i="2"/>
  <c r="C29" i="2"/>
  <c r="G28" i="2"/>
  <c r="C28" i="2"/>
  <c r="G27" i="2"/>
  <c r="C27" i="2"/>
  <c r="C22" i="2"/>
  <c r="G21" i="2"/>
  <c r="C21" i="2"/>
  <c r="G20" i="2"/>
  <c r="C20" i="2"/>
  <c r="G19" i="2"/>
  <c r="C19" i="2"/>
  <c r="G18" i="2"/>
  <c r="C18" i="2"/>
  <c r="C14" i="2"/>
  <c r="C13" i="2"/>
  <c r="G12" i="2"/>
  <c r="C12" i="2"/>
  <c r="G11" i="2"/>
  <c r="C11" i="2"/>
  <c r="G10" i="2"/>
  <c r="C10" i="2"/>
  <c r="G9" i="2"/>
  <c r="C9" i="2"/>
  <c r="G8" i="2"/>
  <c r="C8" i="2"/>
  <c r="P51" i="3" l="1"/>
  <c r="O51" i="3"/>
  <c r="N51" i="3"/>
  <c r="L51" i="3"/>
  <c r="K51" i="3"/>
  <c r="J51" i="3"/>
  <c r="I51" i="3"/>
  <c r="G51" i="3"/>
  <c r="F51" i="3"/>
  <c r="E51" i="3"/>
  <c r="D51" i="3"/>
  <c r="C51" i="3"/>
  <c r="I50" i="12"/>
  <c r="T50" i="12"/>
  <c r="S50" i="12"/>
  <c r="R50" i="12"/>
  <c r="Q50" i="12"/>
  <c r="O50" i="12"/>
  <c r="N50" i="12"/>
  <c r="M50" i="12"/>
  <c r="L50" i="12"/>
  <c r="K50" i="12"/>
  <c r="H50" i="12"/>
  <c r="G50" i="12"/>
  <c r="F50" i="12"/>
  <c r="E50" i="12"/>
  <c r="D50" i="12"/>
  <c r="C50" i="12"/>
  <c r="N40" i="3" l="1"/>
  <c r="N38" i="3"/>
  <c r="I40" i="3"/>
  <c r="I38" i="3"/>
  <c r="C40" i="3"/>
  <c r="P19" i="3" l="1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L18" i="3"/>
  <c r="L17" i="3"/>
  <c r="L15" i="3"/>
  <c r="K18" i="3"/>
  <c r="K17" i="3"/>
  <c r="K16" i="3"/>
  <c r="K15" i="3"/>
  <c r="I19" i="3"/>
  <c r="I18" i="3"/>
  <c r="I17" i="3"/>
  <c r="I16" i="3"/>
  <c r="I15" i="3"/>
  <c r="J19" i="3"/>
  <c r="J18" i="3"/>
  <c r="J17" i="3"/>
  <c r="J15" i="3"/>
  <c r="G18" i="3"/>
  <c r="F18" i="3"/>
  <c r="G17" i="3"/>
  <c r="F17" i="3"/>
  <c r="G16" i="3"/>
  <c r="F16" i="3"/>
  <c r="G15" i="3"/>
  <c r="F15" i="3"/>
  <c r="C19" i="3"/>
  <c r="C18" i="3"/>
  <c r="C17" i="3"/>
  <c r="C16" i="3"/>
  <c r="C15" i="3"/>
  <c r="D19" i="3"/>
  <c r="D18" i="3"/>
  <c r="D17" i="3"/>
  <c r="D16" i="3"/>
  <c r="D15" i="3"/>
  <c r="E19" i="3"/>
  <c r="E18" i="3"/>
  <c r="E17" i="3"/>
  <c r="E16" i="3"/>
  <c r="E15" i="3"/>
  <c r="C11" i="3" l="1"/>
  <c r="D11" i="3"/>
  <c r="E11" i="3"/>
  <c r="O33" i="12" l="1"/>
  <c r="R26" i="12"/>
  <c r="S26" i="12"/>
  <c r="T26" i="12"/>
  <c r="Q26" i="12"/>
  <c r="O26" i="12"/>
  <c r="L26" i="12"/>
  <c r="M26" i="12"/>
  <c r="N26" i="12"/>
  <c r="K26" i="12"/>
  <c r="I26" i="12"/>
  <c r="D26" i="12"/>
  <c r="E26" i="12"/>
  <c r="F26" i="12"/>
  <c r="G26" i="12"/>
  <c r="H26" i="12"/>
  <c r="C26" i="12"/>
  <c r="R18" i="12"/>
  <c r="Q18" i="12"/>
  <c r="T17" i="12"/>
  <c r="S17" i="12"/>
  <c r="R17" i="12"/>
  <c r="Q17" i="12"/>
  <c r="T16" i="12"/>
  <c r="S16" i="12"/>
  <c r="R16" i="12"/>
  <c r="Q16" i="12"/>
  <c r="T15" i="12"/>
  <c r="S15" i="12"/>
  <c r="R15" i="12"/>
  <c r="Q15" i="12"/>
  <c r="S14" i="12"/>
  <c r="R14" i="12"/>
  <c r="Q14" i="12"/>
  <c r="N18" i="12"/>
  <c r="M18" i="12"/>
  <c r="O17" i="12"/>
  <c r="N17" i="12"/>
  <c r="M17" i="12"/>
  <c r="K17" i="12"/>
  <c r="O16" i="12"/>
  <c r="N16" i="12"/>
  <c r="M16" i="12"/>
  <c r="L16" i="12"/>
  <c r="O15" i="12"/>
  <c r="N15" i="12"/>
  <c r="M15" i="12"/>
  <c r="L15" i="12"/>
  <c r="K15" i="12"/>
  <c r="N14" i="12"/>
  <c r="M14" i="12"/>
  <c r="K14" i="12"/>
  <c r="G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E15" i="12"/>
  <c r="D15" i="12"/>
  <c r="C15" i="12"/>
  <c r="H14" i="12"/>
  <c r="G14" i="12"/>
  <c r="F14" i="12"/>
  <c r="E14" i="12"/>
  <c r="D14" i="12"/>
  <c r="C14" i="12"/>
  <c r="I10" i="12"/>
  <c r="E19" i="12" l="1"/>
  <c r="F19" i="12"/>
  <c r="D19" i="12"/>
  <c r="I19" i="12"/>
  <c r="C19" i="12"/>
  <c r="G19" i="12"/>
  <c r="H19" i="12"/>
  <c r="P42" i="3" l="1"/>
  <c r="O42" i="3"/>
  <c r="N42" i="3"/>
  <c r="P34" i="3" l="1"/>
  <c r="O34" i="3"/>
  <c r="N34" i="3"/>
  <c r="L34" i="3"/>
  <c r="K34" i="3"/>
  <c r="J34" i="3"/>
  <c r="I34" i="3"/>
  <c r="G34" i="3"/>
  <c r="F34" i="3"/>
  <c r="E34" i="3"/>
  <c r="D34" i="3"/>
  <c r="C34" i="3"/>
  <c r="P27" i="3" l="1"/>
  <c r="O27" i="3"/>
  <c r="N27" i="3"/>
  <c r="L27" i="3"/>
  <c r="K27" i="3"/>
  <c r="J27" i="3"/>
  <c r="I27" i="3"/>
  <c r="G27" i="3"/>
  <c r="F27" i="3"/>
  <c r="E27" i="3"/>
  <c r="D27" i="3"/>
  <c r="C27" i="3"/>
  <c r="P20" i="3" l="1"/>
  <c r="N20" i="3"/>
  <c r="O20" i="3"/>
  <c r="L20" i="3"/>
  <c r="K20" i="3"/>
  <c r="F20" i="3"/>
  <c r="I20" i="3"/>
  <c r="J20" i="3"/>
  <c r="C20" i="3"/>
  <c r="G20" i="3"/>
  <c r="D20" i="3"/>
  <c r="E20" i="3"/>
  <c r="P11" i="3" l="1"/>
  <c r="P46" i="3" s="1"/>
  <c r="P55" i="3" s="1"/>
  <c r="O11" i="3"/>
  <c r="O46" i="3" s="1"/>
  <c r="O55" i="3" s="1"/>
  <c r="N11" i="3"/>
  <c r="N46" i="3" s="1"/>
  <c r="N55" i="3" s="1"/>
  <c r="L11" i="3"/>
  <c r="K11" i="3"/>
  <c r="J11" i="3"/>
  <c r="I11" i="3"/>
  <c r="G11" i="3"/>
  <c r="F11" i="3"/>
  <c r="O10" i="12"/>
  <c r="T19" i="12" l="1"/>
  <c r="D10" i="12"/>
  <c r="D33" i="12"/>
  <c r="D41" i="12"/>
  <c r="T41" i="12"/>
  <c r="O41" i="12"/>
  <c r="O19" i="12"/>
  <c r="T10" i="12"/>
  <c r="I33" i="12"/>
  <c r="I41" i="12"/>
  <c r="K19" i="12"/>
  <c r="D45" i="12" l="1"/>
  <c r="D54" i="12" s="1"/>
  <c r="I45" i="12"/>
  <c r="I54" i="12" s="1"/>
  <c r="J42" i="3" l="1"/>
  <c r="J46" i="3" s="1"/>
  <c r="J55" i="3" s="1"/>
  <c r="G42" i="3" l="1"/>
  <c r="G46" i="3" s="1"/>
  <c r="G55" i="3" s="1"/>
  <c r="D42" i="3"/>
  <c r="D46" i="3" s="1"/>
  <c r="D55" i="3" s="1"/>
  <c r="I42" i="3"/>
  <c r="I46" i="3" s="1"/>
  <c r="I55" i="3" s="1"/>
  <c r="C42" i="3"/>
  <c r="C46" i="3" s="1"/>
  <c r="C55" i="3" s="1"/>
  <c r="E42" i="3"/>
  <c r="E46" i="3" s="1"/>
  <c r="E55" i="3" s="1"/>
  <c r="K42" i="3"/>
  <c r="K46" i="3" s="1"/>
  <c r="K55" i="3" s="1"/>
  <c r="F42" i="3"/>
  <c r="F46" i="3" s="1"/>
  <c r="F55" i="3" s="1"/>
  <c r="L42" i="3"/>
  <c r="L46" i="3" s="1"/>
  <c r="L55" i="3" s="1"/>
  <c r="N10" i="12" l="1"/>
  <c r="K10" i="12" l="1"/>
  <c r="L10" i="12"/>
  <c r="M10" i="12"/>
  <c r="Q10" i="12"/>
  <c r="R10" i="12"/>
  <c r="S10" i="12"/>
  <c r="L19" i="12"/>
  <c r="M19" i="12"/>
  <c r="N19" i="12"/>
  <c r="Q19" i="12"/>
  <c r="R19" i="12"/>
  <c r="S19" i="12"/>
  <c r="S45" i="12" s="1"/>
  <c r="S54" i="12" s="1"/>
  <c r="C33" i="12"/>
  <c r="E33" i="12"/>
  <c r="F33" i="12"/>
  <c r="G33" i="12"/>
  <c r="H33" i="12"/>
  <c r="K33" i="12"/>
  <c r="L33" i="12"/>
  <c r="M33" i="12"/>
  <c r="N33" i="12"/>
  <c r="Q33" i="12"/>
  <c r="R33" i="12"/>
  <c r="S33" i="12"/>
  <c r="T33" i="12"/>
  <c r="C41" i="12"/>
  <c r="E41" i="12"/>
  <c r="F41" i="12"/>
  <c r="G41" i="12"/>
  <c r="H41" i="12"/>
  <c r="K41" i="12"/>
  <c r="L41" i="12"/>
  <c r="M41" i="12"/>
  <c r="N41" i="12"/>
  <c r="Q41" i="12"/>
  <c r="R41" i="12"/>
  <c r="R45" i="12" s="1"/>
  <c r="R54" i="12" s="1"/>
  <c r="S41" i="12"/>
  <c r="F10" i="7" l="1"/>
  <c r="D23" i="5"/>
  <c r="F11" i="7"/>
  <c r="D24" i="5"/>
  <c r="M45" i="12"/>
  <c r="M54" i="12" s="1"/>
  <c r="N45" i="12"/>
  <c r="N54" i="12" s="1"/>
  <c r="Q45" i="12"/>
  <c r="Q54" i="12" s="1"/>
  <c r="K45" i="12"/>
  <c r="K54" i="12" s="1"/>
  <c r="L45" i="12"/>
  <c r="L54" i="12" s="1"/>
  <c r="O45" i="12"/>
  <c r="O54" i="12" s="1"/>
  <c r="T45" i="12"/>
  <c r="T54" i="12" s="1"/>
  <c r="E7" i="7" l="1"/>
  <c r="F12" i="7"/>
  <c r="F7" i="7"/>
  <c r="E12" i="7"/>
  <c r="E9" i="7"/>
  <c r="E11" i="7"/>
  <c r="D18" i="5"/>
  <c r="E10" i="7"/>
  <c r="D17" i="5"/>
  <c r="E24" i="5" l="1"/>
  <c r="E23" i="5"/>
  <c r="E17" i="5"/>
  <c r="E18" i="5"/>
  <c r="F10" i="12"/>
  <c r="F45" i="12" s="1"/>
  <c r="F54" i="12" s="1"/>
  <c r="H10" i="12"/>
  <c r="H45" i="12" s="1"/>
  <c r="H54" i="12" s="1"/>
  <c r="E10" i="12"/>
  <c r="E45" i="12" s="1"/>
  <c r="E54" i="12" s="1"/>
  <c r="G10" i="12"/>
  <c r="G45" i="12" s="1"/>
  <c r="G54" i="12" s="1"/>
  <c r="C10" i="12"/>
  <c r="D11" i="5" l="1"/>
  <c r="D12" i="5"/>
  <c r="F13" i="7" l="1"/>
  <c r="E12" i="5"/>
  <c r="E11" i="5" l="1"/>
</calcChain>
</file>

<file path=xl/sharedStrings.xml><?xml version="1.0" encoding="utf-8"?>
<sst xmlns="http://schemas.openxmlformats.org/spreadsheetml/2006/main" count="453" uniqueCount="101">
  <si>
    <t xml:space="preserve"> </t>
  </si>
  <si>
    <t>ENCONTRO DE CASAIS COM CRISTO - ECC</t>
  </si>
  <si>
    <t>2ª ETAPA</t>
  </si>
  <si>
    <t>3ª ETAPA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</si>
  <si>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</si>
  <si>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</si>
  <si>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</si>
  <si>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</si>
  <si>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</si>
  <si>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</si>
  <si>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</si>
  <si>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</si>
  <si>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Paroquias</t>
  </si>
  <si>
    <t xml:space="preserve">Casais </t>
  </si>
  <si>
    <t>Eng %</t>
  </si>
  <si>
    <t xml:space="preserve">Nordeste I </t>
  </si>
  <si>
    <t xml:space="preserve">Norte I </t>
  </si>
  <si>
    <t xml:space="preserve">Norte II </t>
  </si>
  <si>
    <t xml:space="preserve">Noroeste </t>
  </si>
  <si>
    <t xml:space="preserve">Segunda  Etapa </t>
  </si>
  <si>
    <t>Terceira Etapa</t>
  </si>
  <si>
    <t xml:space="preserve">Primeira  Etapa </t>
  </si>
  <si>
    <t xml:space="preserve">Nordeste II </t>
  </si>
  <si>
    <t xml:space="preserve">Nordeste III </t>
  </si>
  <si>
    <t xml:space="preserve">Nordeste IV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</si>
  <si>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</si>
  <si>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</si>
  <si>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</si>
  <si>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</si>
  <si>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</si>
  <si>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</si>
  <si>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</si>
  <si>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</si>
  <si>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</si>
  <si>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</si>
  <si>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</si>
  <si>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</si>
  <si>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 xml:space="preserve">Totais </t>
  </si>
  <si>
    <t xml:space="preserve">Cidades </t>
  </si>
  <si>
    <t>Arquidioceses</t>
  </si>
  <si>
    <t>Engajamento em %</t>
  </si>
  <si>
    <t>Engajamento em  %</t>
  </si>
  <si>
    <t>Quantas novas Dioceses</t>
  </si>
  <si>
    <t>Quantas novas Cidades</t>
  </si>
  <si>
    <t>Quantos novos Setores</t>
  </si>
  <si>
    <t>Quantas novas Paróquias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</si>
  <si>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</si>
  <si>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</si>
  <si>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</si>
  <si>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</si>
  <si>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</si>
  <si>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 xml:space="preserve">1ª. ETAPA </t>
  </si>
  <si>
    <t xml:space="preserve">ACUMULADOS </t>
  </si>
  <si>
    <t xml:space="preserve">ENCONTROS </t>
  </si>
  <si>
    <t xml:space="preserve">  Encontros </t>
  </si>
  <si>
    <t xml:space="preserve">Casais participantes </t>
  </si>
  <si>
    <t xml:space="preserve">2ª. ETAPA </t>
  </si>
  <si>
    <t xml:space="preserve">3ª. ETAPA </t>
  </si>
  <si>
    <t xml:space="preserve">Nordeste V </t>
  </si>
  <si>
    <t>Região  Leste</t>
  </si>
  <si>
    <t>Região Nordeste</t>
  </si>
  <si>
    <t>Região Norte</t>
  </si>
  <si>
    <t>Região        Sul</t>
  </si>
  <si>
    <t xml:space="preserve">1ª Etapa </t>
  </si>
  <si>
    <t xml:space="preserve">2ª  Etapa </t>
  </si>
  <si>
    <t>3ª Etapa</t>
  </si>
  <si>
    <t xml:space="preserve">SECRETARIA NACIONAL </t>
  </si>
  <si>
    <t xml:space="preserve">ENCONTRO DE CASAIS COM CRISTO </t>
  </si>
  <si>
    <t xml:space="preserve">SECRETARIA  NACIONAL </t>
  </si>
  <si>
    <t>1ª ETAPA</t>
  </si>
  <si>
    <t>Região Sul</t>
  </si>
  <si>
    <t>Região Centro Oeste</t>
  </si>
  <si>
    <t>Região Leste</t>
  </si>
  <si>
    <t>Engajamento</t>
  </si>
  <si>
    <t>Total da Região</t>
  </si>
  <si>
    <t>Região    Centro Oeste</t>
  </si>
  <si>
    <t xml:space="preserve">Dom Adair José Guimarães - Assist. Eclesiástico Nacional </t>
  </si>
  <si>
    <t xml:space="preserve">Acaiaba e Eliene/ Beto e Rosana - Secretaria  Nacional </t>
  </si>
  <si>
    <t>ATE 31/12/2021</t>
  </si>
  <si>
    <t>Dados estatisticos referente ao ano de 2022</t>
  </si>
  <si>
    <t>Leste III</t>
  </si>
  <si>
    <t>ATUALIZAÇÃO DOS DADOS ESTATÍSTICOS ATÉ 2022</t>
  </si>
  <si>
    <t>Ate 31/12/2021</t>
  </si>
  <si>
    <t>EM 2022</t>
  </si>
  <si>
    <t>Até 31/12/2022</t>
  </si>
  <si>
    <t>ATÉ  31/12/2021</t>
  </si>
  <si>
    <t>ATE  31/12/2022</t>
  </si>
  <si>
    <t>ATÉ 31/12/2021</t>
  </si>
  <si>
    <t>Resumo Geral do Realizado em 2022</t>
  </si>
  <si>
    <t>Resumo Geral da Previsão para 2023</t>
  </si>
  <si>
    <t>Diocese</t>
  </si>
  <si>
    <t>PREVISAO DE IMPLANTAÇAO PARA 2023</t>
  </si>
  <si>
    <t>Total de casais nas três etapas em 2022</t>
  </si>
  <si>
    <t>Canadá</t>
  </si>
  <si>
    <t>Quebec</t>
  </si>
  <si>
    <t>Brasil / Canadá    Total Geral</t>
  </si>
  <si>
    <t>Nº de Estados/D F</t>
  </si>
  <si>
    <t>ENCONTROS REALIZADOS NAS TRÊS ETAPAS 2022 (BRASIL/CANADÁ)</t>
  </si>
  <si>
    <t>BRASIL</t>
  </si>
  <si>
    <t xml:space="preserve">  </t>
  </si>
  <si>
    <t>CANADÁ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</si>
</sst>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  <font>
      <b/>
      <sz val="16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ahoma"/>
      <family val="2"/>
    </font>
    <font>
      <b/>
      <sz val="9"/>
      <color rgb="FFC00000"/>
      <name val="Arial"/>
      <family val="2"/>
    </font>
    <font>
      <b/>
      <sz val="9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B0F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3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15" xfId="0" applyFont="1" applyBorder="1"/>
    <xf numFmtId="0" fontId="6" fillId="0" borderId="6" xfId="0" applyFont="1" applyBorder="1"/>
    <xf numFmtId="165" fontId="5" fillId="0" borderId="6" xfId="2" applyNumberFormat="1" applyFont="1" applyBorder="1"/>
    <xf numFmtId="0" fontId="3" fillId="0" borderId="0" xfId="0" applyFont="1"/>
    <xf numFmtId="0" fontId="6" fillId="0" borderId="0" xfId="0" applyFont="1"/>
    <xf numFmtId="165" fontId="3" fillId="0" borderId="0" xfId="2" applyNumberFormat="1" applyFont="1"/>
    <xf numFmtId="165" fontId="6" fillId="0" borderId="0" xfId="2" applyNumberFormat="1" applyFont="1"/>
    <xf numFmtId="0" fontId="14" fillId="0" borderId="0" xfId="0" applyFont="1"/>
    <xf numFmtId="0" fontId="15" fillId="0" borderId="0" xfId="0" applyFont="1"/>
    <xf numFmtId="0" fontId="6" fillId="0" borderId="12" xfId="0" applyFont="1" applyBorder="1"/>
    <xf numFmtId="0" fontId="18" fillId="0" borderId="0" xfId="0" applyFont="1"/>
    <xf numFmtId="165" fontId="18" fillId="0" borderId="0" xfId="2" applyNumberFormat="1" applyFont="1"/>
    <xf numFmtId="0" fontId="17" fillId="3" borderId="11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18" fillId="3" borderId="5" xfId="0" applyFont="1" applyFill="1" applyBorder="1"/>
    <xf numFmtId="165" fontId="18" fillId="3" borderId="5" xfId="2" applyNumberFormat="1" applyFont="1" applyFill="1" applyBorder="1"/>
    <xf numFmtId="0" fontId="17" fillId="2" borderId="1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8" fillId="2" borderId="5" xfId="0" applyFont="1" applyFill="1" applyBorder="1"/>
    <xf numFmtId="165" fontId="18" fillId="2" borderId="5" xfId="2" applyNumberFormat="1" applyFont="1" applyFill="1" applyBorder="1"/>
    <xf numFmtId="3" fontId="0" fillId="0" borderId="0" xfId="0" applyNumberFormat="1"/>
    <xf numFmtId="0" fontId="15" fillId="0" borderId="7" xfId="0" applyFont="1" applyBorder="1"/>
    <xf numFmtId="0" fontId="15" fillId="0" borderId="9" xfId="0" applyFont="1" applyBorder="1"/>
    <xf numFmtId="0" fontId="15" fillId="0" borderId="19" xfId="0" applyFont="1" applyBorder="1"/>
    <xf numFmtId="0" fontId="15" fillId="0" borderId="18" xfId="0" applyFont="1" applyBorder="1"/>
    <xf numFmtId="165" fontId="5" fillId="0" borderId="0" xfId="0" applyNumberFormat="1" applyFont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165" fontId="0" fillId="0" borderId="0" xfId="0" applyNumberFormat="1"/>
    <xf numFmtId="0" fontId="32" fillId="0" borderId="0" xfId="0" applyFont="1"/>
    <xf numFmtId="0" fontId="32" fillId="0" borderId="1" xfId="0" applyFont="1" applyBorder="1"/>
    <xf numFmtId="0" fontId="36" fillId="0" borderId="13" xfId="0" applyFont="1" applyBorder="1"/>
    <xf numFmtId="9" fontId="32" fillId="0" borderId="13" xfId="0" applyNumberFormat="1" applyFont="1" applyBorder="1"/>
    <xf numFmtId="0" fontId="32" fillId="0" borderId="14" xfId="0" applyFont="1" applyBorder="1"/>
    <xf numFmtId="0" fontId="33" fillId="0" borderId="0" xfId="0" applyFont="1" applyAlignment="1">
      <alignment horizontal="center"/>
    </xf>
    <xf numFmtId="0" fontId="32" fillId="0" borderId="6" xfId="0" applyFont="1" applyBorder="1"/>
    <xf numFmtId="3" fontId="32" fillId="0" borderId="6" xfId="2" applyNumberFormat="1" applyFont="1" applyBorder="1" applyAlignment="1">
      <alignment horizontal="center"/>
    </xf>
    <xf numFmtId="0" fontId="32" fillId="8" borderId="6" xfId="0" applyFont="1" applyFill="1" applyBorder="1"/>
    <xf numFmtId="0" fontId="33" fillId="8" borderId="6" xfId="0" applyFont="1" applyFill="1" applyBorder="1" applyAlignment="1">
      <alignment horizontal="center"/>
    </xf>
    <xf numFmtId="0" fontId="5" fillId="9" borderId="6" xfId="0" applyFont="1" applyFill="1" applyBorder="1"/>
    <xf numFmtId="165" fontId="5" fillId="0" borderId="0" xfId="0" applyNumberFormat="1" applyFont="1" applyAlignment="1">
      <alignment horizontal="right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/>
    <xf numFmtId="165" fontId="8" fillId="0" borderId="6" xfId="2" applyNumberFormat="1" applyFont="1" applyBorder="1"/>
    <xf numFmtId="9" fontId="5" fillId="0" borderId="6" xfId="1" applyFont="1" applyBorder="1"/>
    <xf numFmtId="0" fontId="33" fillId="0" borderId="6" xfId="0" applyFont="1" applyBorder="1"/>
    <xf numFmtId="0" fontId="33" fillId="8" borderId="16" xfId="0" applyFont="1" applyFill="1" applyBorder="1"/>
    <xf numFmtId="0" fontId="8" fillId="0" borderId="6" xfId="0" applyFont="1" applyBorder="1" applyAlignment="1">
      <alignment horizontal="center" vertical="center" wrapText="1"/>
    </xf>
    <xf numFmtId="0" fontId="33" fillId="8" borderId="6" xfId="0" applyFont="1" applyFill="1" applyBorder="1"/>
    <xf numFmtId="3" fontId="32" fillId="0" borderId="0" xfId="2" applyNumberFormat="1" applyFont="1" applyBorder="1" applyAlignment="1">
      <alignment horizontal="center"/>
    </xf>
    <xf numFmtId="165" fontId="8" fillId="0" borderId="0" xfId="0" applyNumberFormat="1" applyFont="1"/>
    <xf numFmtId="165" fontId="8" fillId="0" borderId="6" xfId="2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6" xfId="0" applyFont="1" applyBorder="1"/>
    <xf numFmtId="0" fontId="5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3" fontId="6" fillId="8" borderId="35" xfId="2" applyNumberFormat="1" applyFont="1" applyFill="1" applyBorder="1" applyAlignment="1">
      <alignment horizontal="right"/>
    </xf>
    <xf numFmtId="3" fontId="6" fillId="8" borderId="16" xfId="2" applyNumberFormat="1" applyFont="1" applyFill="1" applyBorder="1" applyAlignment="1">
      <alignment horizontal="right"/>
    </xf>
    <xf numFmtId="9" fontId="6" fillId="8" borderId="16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6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right"/>
    </xf>
    <xf numFmtId="9" fontId="5" fillId="0" borderId="6" xfId="1" applyFont="1" applyBorder="1" applyAlignment="1">
      <alignment horizontal="right" vertical="center" wrapText="1"/>
    </xf>
    <xf numFmtId="0" fontId="38" fillId="0" borderId="0" xfId="0" applyFont="1" applyAlignment="1">
      <alignment horizontal="right"/>
    </xf>
    <xf numFmtId="3" fontId="38" fillId="0" borderId="6" xfId="2" applyNumberFormat="1" applyFont="1" applyBorder="1" applyAlignment="1">
      <alignment horizontal="right"/>
    </xf>
    <xf numFmtId="9" fontId="6" fillId="8" borderId="6" xfId="1" applyFont="1" applyFill="1" applyBorder="1" applyAlignment="1">
      <alignment horizontal="right"/>
    </xf>
    <xf numFmtId="3" fontId="6" fillId="8" borderId="6" xfId="2" applyNumberFormat="1" applyFont="1" applyFill="1" applyBorder="1" applyAlignment="1">
      <alignment horizontal="right"/>
    </xf>
    <xf numFmtId="3" fontId="6" fillId="8" borderId="6" xfId="2" applyNumberFormat="1" applyFont="1" applyFill="1" applyBorder="1" applyAlignment="1"/>
    <xf numFmtId="9" fontId="33" fillId="8" borderId="6" xfId="1" applyFont="1" applyFill="1" applyBorder="1" applyAlignment="1"/>
    <xf numFmtId="0" fontId="8" fillId="0" borderId="6" xfId="0" applyFont="1" applyBorder="1" applyAlignment="1">
      <alignment horizontal="center" vertical="center"/>
    </xf>
    <xf numFmtId="9" fontId="6" fillId="8" borderId="6" xfId="1" applyFont="1" applyFill="1" applyBorder="1" applyAlignment="1"/>
    <xf numFmtId="3" fontId="33" fillId="8" borderId="6" xfId="2" applyNumberFormat="1" applyFont="1" applyFill="1" applyBorder="1" applyAlignment="1"/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165" fontId="6" fillId="0" borderId="6" xfId="2" applyNumberFormat="1" applyFont="1" applyBorder="1"/>
    <xf numFmtId="165" fontId="6" fillId="0" borderId="0" xfId="0" applyNumberFormat="1" applyFont="1"/>
    <xf numFmtId="0" fontId="0" fillId="0" borderId="0" xfId="0" applyAlignment="1">
      <alignment vertical="center"/>
    </xf>
    <xf numFmtId="0" fontId="17" fillId="9" borderId="11" xfId="0" applyFont="1" applyFill="1" applyBorder="1" applyAlignment="1">
      <alignment horizontal="center"/>
    </xf>
    <xf numFmtId="0" fontId="17" fillId="9" borderId="20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  <xf numFmtId="15" fontId="17" fillId="9" borderId="9" xfId="0" applyNumberFormat="1" applyFont="1" applyFill="1" applyBorder="1" applyAlignment="1">
      <alignment horizontal="center"/>
    </xf>
    <xf numFmtId="0" fontId="17" fillId="9" borderId="21" xfId="0" applyFont="1" applyFill="1" applyBorder="1" applyAlignment="1">
      <alignment horizontal="center"/>
    </xf>
    <xf numFmtId="15" fontId="17" fillId="9" borderId="19" xfId="0" applyNumberFormat="1" applyFont="1" applyFill="1" applyBorder="1" applyAlignment="1">
      <alignment horizontal="center"/>
    </xf>
    <xf numFmtId="0" fontId="18" fillId="9" borderId="5" xfId="0" applyFont="1" applyFill="1" applyBorder="1"/>
    <xf numFmtId="165" fontId="18" fillId="9" borderId="5" xfId="2" applyNumberFormat="1" applyFont="1" applyFill="1" applyBorder="1"/>
    <xf numFmtId="0" fontId="37" fillId="10" borderId="22" xfId="0" applyFont="1" applyFill="1" applyBorder="1"/>
    <xf numFmtId="0" fontId="37" fillId="10" borderId="23" xfId="0" applyFont="1" applyFill="1" applyBorder="1"/>
    <xf numFmtId="0" fontId="27" fillId="2" borderId="27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center" vertical="center"/>
    </xf>
    <xf numFmtId="0" fontId="28" fillId="4" borderId="32" xfId="0" applyFont="1" applyFill="1" applyBorder="1" applyAlignment="1">
      <alignment vertical="center"/>
    </xf>
    <xf numFmtId="0" fontId="28" fillId="4" borderId="33" xfId="0" applyFont="1" applyFill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3" fontId="28" fillId="0" borderId="6" xfId="0" applyNumberFormat="1" applyFont="1" applyBorder="1" applyAlignment="1">
      <alignment horizontal="center" vertical="center"/>
    </xf>
    <xf numFmtId="0" fontId="28" fillId="4" borderId="6" xfId="0" applyFont="1" applyFill="1" applyBorder="1" applyAlignment="1">
      <alignment vertical="center"/>
    </xf>
    <xf numFmtId="0" fontId="28" fillId="4" borderId="25" xfId="0" applyFont="1" applyFill="1" applyBorder="1" applyAlignment="1">
      <alignment vertical="center"/>
    </xf>
    <xf numFmtId="3" fontId="28" fillId="0" borderId="25" xfId="0" applyNumberFormat="1" applyFont="1" applyBorder="1" applyAlignment="1">
      <alignment horizontal="center" vertical="center"/>
    </xf>
    <xf numFmtId="3" fontId="28" fillId="0" borderId="17" xfId="0" applyNumberFormat="1" applyFont="1" applyBorder="1" applyAlignment="1">
      <alignment horizontal="center" vertical="center"/>
    </xf>
    <xf numFmtId="3" fontId="28" fillId="4" borderId="25" xfId="0" applyNumberFormat="1" applyFont="1" applyFill="1" applyBorder="1" applyAlignment="1">
      <alignment vertical="center"/>
    </xf>
    <xf numFmtId="3" fontId="28" fillId="4" borderId="6" xfId="0" applyNumberFormat="1" applyFont="1" applyFill="1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9" fontId="28" fillId="0" borderId="6" xfId="1" applyFont="1" applyBorder="1" applyAlignment="1">
      <alignment horizontal="center" vertical="center"/>
    </xf>
    <xf numFmtId="9" fontId="19" fillId="0" borderId="16" xfId="1" applyFont="1" applyBorder="1" applyAlignment="1">
      <alignment horizontal="center" vertical="center"/>
    </xf>
    <xf numFmtId="9" fontId="19" fillId="0" borderId="34" xfId="1" applyFont="1" applyBorder="1" applyAlignment="1">
      <alignment horizontal="center" vertical="center"/>
    </xf>
    <xf numFmtId="3" fontId="20" fillId="7" borderId="29" xfId="0" applyNumberFormat="1" applyFont="1" applyFill="1" applyBorder="1" applyAlignment="1">
      <alignment horizontal="center" vertical="center"/>
    </xf>
    <xf numFmtId="0" fontId="3" fillId="11" borderId="10" xfId="0" applyFont="1" applyFill="1" applyBorder="1"/>
    <xf numFmtId="165" fontId="3" fillId="11" borderId="8" xfId="2" applyNumberFormat="1" applyFont="1" applyFill="1" applyBorder="1"/>
    <xf numFmtId="0" fontId="3" fillId="10" borderId="38" xfId="0" applyFont="1" applyFill="1" applyBorder="1"/>
    <xf numFmtId="0" fontId="3" fillId="10" borderId="15" xfId="0" applyFont="1" applyFill="1" applyBorder="1"/>
    <xf numFmtId="165" fontId="3" fillId="10" borderId="39" xfId="2" applyNumberFormat="1" applyFont="1" applyFill="1" applyBorder="1"/>
    <xf numFmtId="0" fontId="3" fillId="11" borderId="2" xfId="0" applyFont="1" applyFill="1" applyBorder="1"/>
    <xf numFmtId="165" fontId="3" fillId="11" borderId="4" xfId="2" applyNumberFormat="1" applyFont="1" applyFill="1" applyBorder="1"/>
    <xf numFmtId="0" fontId="3" fillId="10" borderId="22" xfId="0" applyFont="1" applyFill="1" applyBorder="1"/>
    <xf numFmtId="0" fontId="3" fillId="10" borderId="13" xfId="0" applyFont="1" applyFill="1" applyBorder="1"/>
    <xf numFmtId="165" fontId="3" fillId="10" borderId="40" xfId="2" applyNumberFormat="1" applyFont="1" applyFill="1" applyBorder="1"/>
    <xf numFmtId="0" fontId="3" fillId="11" borderId="7" xfId="0" applyFont="1" applyFill="1" applyBorder="1"/>
    <xf numFmtId="165" fontId="3" fillId="11" borderId="12" xfId="2" applyNumberFormat="1" applyFont="1" applyFill="1" applyBorder="1"/>
    <xf numFmtId="0" fontId="3" fillId="10" borderId="23" xfId="0" applyFont="1" applyFill="1" applyBorder="1"/>
    <xf numFmtId="0" fontId="3" fillId="10" borderId="41" xfId="0" applyFont="1" applyFill="1" applyBorder="1"/>
    <xf numFmtId="165" fontId="3" fillId="10" borderId="42" xfId="2" applyNumberFormat="1" applyFont="1" applyFill="1" applyBorder="1"/>
    <xf numFmtId="9" fontId="3" fillId="11" borderId="4" xfId="1" applyFont="1" applyFill="1" applyBorder="1"/>
    <xf numFmtId="0" fontId="6" fillId="10" borderId="13" xfId="0" applyFont="1" applyFill="1" applyBorder="1"/>
    <xf numFmtId="165" fontId="37" fillId="10" borderId="40" xfId="2" applyNumberFormat="1" applyFont="1" applyFill="1" applyBorder="1"/>
    <xf numFmtId="0" fontId="3" fillId="11" borderId="18" xfId="0" applyFont="1" applyFill="1" applyBorder="1"/>
    <xf numFmtId="0" fontId="6" fillId="10" borderId="41" xfId="0" applyFont="1" applyFill="1" applyBorder="1"/>
    <xf numFmtId="165" fontId="37" fillId="10" borderId="42" xfId="2" applyNumberFormat="1" applyFont="1" applyFill="1" applyBorder="1"/>
    <xf numFmtId="0" fontId="37" fillId="10" borderId="13" xfId="0" applyFont="1" applyFill="1" applyBorder="1"/>
    <xf numFmtId="0" fontId="37" fillId="10" borderId="41" xfId="0" applyFont="1" applyFill="1" applyBorder="1"/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3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9" borderId="20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6" borderId="18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9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7" borderId="2" xfId="0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left" vertical="center"/>
    </xf>
    <xf numFmtId="0" fontId="21" fillId="7" borderId="36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1" builtinId="5"/>
    <cellStyle name="Porcentagem 2" xfId="5" xr:uid="{00000000-0005-0000-0000-000003000000}"/>
    <cellStyle name="Vírgula" xfId="2" builtinId="3"/>
    <cellStyle name="Vírgula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_Socio_Comunit&#225;rio\06_Material_do_Conselho_Nacional\02_Dados_Estat&#237;sticos\03_Ano_2022\00_Regi&#227;o_Nordeste\00_Modelos\2-%20Ficha%202%20Regi&#227;o%20Nordes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BERTO\Documents\Meus%20Documentos%20Joberto\ECC\Secretaria%20Nacional\2022\DADOS%20ESTAT&#205;STICOS\2022\Fichas%20Nacionais\1%20-%20DADOS%20ESTAT&#205;STICOS%20%202022%20GERAL.xlsx" TargetMode="External"/><Relationship Id="rId1" Type="http://schemas.openxmlformats.org/officeDocument/2006/relationships/externalLinkPath" Target="1%20-%20DADOS%20ESTAT&#205;STICOS%20%202022%20GE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5%20Ficha%202%20Regi&#227;o%20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rdeste I"/>
      <sheetName val="Nordeste I-Est-(Arqui)Dioc-Cid"/>
      <sheetName val="Nordeste II"/>
      <sheetName val="Nordeste II-Est-(Arqui)Dioc-Cid"/>
      <sheetName val="Nordeste III"/>
      <sheetName val="Nordeste III-Est-(Arqu)Dioc-Cid"/>
      <sheetName val="Nordeste IV"/>
      <sheetName val="Nordeste IV-Est-(Arqui)Dioc-Cid"/>
      <sheetName val="Nordeste V"/>
      <sheetName val="Nordeste V-Est-(Arqui)Dioc-Cid"/>
    </sheetNames>
    <sheetDataSet>
      <sheetData sheetId="0" refreshError="1">
        <row r="9">
          <cell r="C9">
            <v>1</v>
          </cell>
        </row>
        <row r="10">
          <cell r="C10">
            <v>9</v>
          </cell>
        </row>
        <row r="11">
          <cell r="C11">
            <v>134</v>
          </cell>
        </row>
        <row r="13">
          <cell r="C13">
            <v>274</v>
          </cell>
        </row>
        <row r="14">
          <cell r="C14">
            <v>144</v>
          </cell>
        </row>
        <row r="15">
          <cell r="C15">
            <v>2657</v>
          </cell>
        </row>
        <row r="17">
          <cell r="C17">
            <v>24</v>
          </cell>
        </row>
        <row r="18">
          <cell r="C18">
            <v>20</v>
          </cell>
        </row>
        <row r="19">
          <cell r="C19">
            <v>0</v>
          </cell>
        </row>
        <row r="20">
          <cell r="C20">
            <v>235</v>
          </cell>
        </row>
        <row r="21">
          <cell r="C21">
            <v>4938</v>
          </cell>
        </row>
        <row r="23">
          <cell r="C23">
            <v>9</v>
          </cell>
        </row>
        <row r="25">
          <cell r="C25">
            <v>27</v>
          </cell>
        </row>
        <row r="26">
          <cell r="C26">
            <v>677</v>
          </cell>
        </row>
        <row r="29">
          <cell r="C29">
            <v>4</v>
          </cell>
        </row>
        <row r="30">
          <cell r="C30">
            <v>3</v>
          </cell>
        </row>
        <row r="31">
          <cell r="C31">
            <v>68</v>
          </cell>
        </row>
        <row r="32">
          <cell r="C32">
            <v>2010</v>
          </cell>
        </row>
        <row r="34">
          <cell r="C34">
            <v>9</v>
          </cell>
        </row>
        <row r="35">
          <cell r="C35">
            <v>13</v>
          </cell>
        </row>
        <row r="36">
          <cell r="C36">
            <v>279</v>
          </cell>
        </row>
        <row r="39">
          <cell r="C39">
            <v>2</v>
          </cell>
        </row>
        <row r="40">
          <cell r="C40">
            <v>23</v>
          </cell>
        </row>
        <row r="41">
          <cell r="C41">
            <v>735</v>
          </cell>
        </row>
      </sheetData>
      <sheetData sheetId="1" refreshError="1"/>
      <sheetData sheetId="2" refreshError="1">
        <row r="9">
          <cell r="C9">
            <v>4</v>
          </cell>
        </row>
        <row r="10">
          <cell r="C10">
            <v>21</v>
          </cell>
        </row>
        <row r="11">
          <cell r="C11">
            <v>396</v>
          </cell>
        </row>
        <row r="14">
          <cell r="C14">
            <v>298</v>
          </cell>
        </row>
        <row r="15">
          <cell r="C15">
            <v>7233</v>
          </cell>
        </row>
        <row r="16">
          <cell r="C16">
            <v>0.59570000000000001</v>
          </cell>
        </row>
        <row r="17">
          <cell r="C17">
            <v>81</v>
          </cell>
        </row>
        <row r="18">
          <cell r="C18">
            <v>43</v>
          </cell>
        </row>
        <row r="19">
          <cell r="C19">
            <v>0</v>
          </cell>
        </row>
        <row r="20">
          <cell r="C20">
            <v>529</v>
          </cell>
        </row>
        <row r="21">
          <cell r="C21">
            <v>14487</v>
          </cell>
        </row>
        <row r="23">
          <cell r="C23">
            <v>21</v>
          </cell>
        </row>
        <row r="24">
          <cell r="C24">
            <v>134</v>
          </cell>
        </row>
        <row r="25">
          <cell r="C25">
            <v>49</v>
          </cell>
        </row>
        <row r="26">
          <cell r="C26">
            <v>1358</v>
          </cell>
        </row>
        <row r="28">
          <cell r="C28">
            <v>0.63149999999999995</v>
          </cell>
        </row>
        <row r="30">
          <cell r="C30">
            <v>6</v>
          </cell>
        </row>
        <row r="31">
          <cell r="C31">
            <v>144</v>
          </cell>
        </row>
        <row r="34">
          <cell r="C34">
            <v>18</v>
          </cell>
        </row>
        <row r="35">
          <cell r="C35">
            <v>21</v>
          </cell>
        </row>
        <row r="36">
          <cell r="C36">
            <v>690</v>
          </cell>
        </row>
        <row r="38">
          <cell r="C38">
            <v>0.53420000000000001</v>
          </cell>
        </row>
        <row r="39">
          <cell r="C39">
            <v>0</v>
          </cell>
        </row>
        <row r="40">
          <cell r="C40">
            <v>55</v>
          </cell>
        </row>
        <row r="41">
          <cell r="C41">
            <v>1639</v>
          </cell>
        </row>
      </sheetData>
      <sheetData sheetId="3" refreshError="1"/>
      <sheetData sheetId="4" refreshError="1">
        <row r="9">
          <cell r="C9">
            <v>2</v>
          </cell>
        </row>
        <row r="10">
          <cell r="C10">
            <v>26</v>
          </cell>
        </row>
        <row r="11">
          <cell r="C11">
            <v>170</v>
          </cell>
        </row>
        <row r="13">
          <cell r="C13">
            <v>308</v>
          </cell>
        </row>
        <row r="14">
          <cell r="C14">
            <v>102</v>
          </cell>
        </row>
        <row r="15">
          <cell r="C15">
            <v>2535</v>
          </cell>
        </row>
        <row r="16">
          <cell r="C16">
            <v>0.61</v>
          </cell>
        </row>
        <row r="17">
          <cell r="C17">
            <v>56</v>
          </cell>
        </row>
        <row r="18">
          <cell r="C18">
            <v>34</v>
          </cell>
        </row>
        <row r="19">
          <cell r="C19">
            <v>0</v>
          </cell>
        </row>
        <row r="20">
          <cell r="C20">
            <v>241</v>
          </cell>
        </row>
        <row r="21">
          <cell r="C21">
            <v>6161</v>
          </cell>
        </row>
        <row r="24">
          <cell r="C24">
            <v>75</v>
          </cell>
        </row>
        <row r="25">
          <cell r="C25">
            <v>11</v>
          </cell>
        </row>
        <row r="26">
          <cell r="C26">
            <v>242</v>
          </cell>
        </row>
        <row r="28">
          <cell r="C28">
            <v>0.32</v>
          </cell>
        </row>
        <row r="29">
          <cell r="C29">
            <v>17</v>
          </cell>
        </row>
        <row r="30">
          <cell r="C30">
            <v>17</v>
          </cell>
        </row>
        <row r="31">
          <cell r="C31">
            <v>60</v>
          </cell>
        </row>
        <row r="32">
          <cell r="C32">
            <v>1905</v>
          </cell>
        </row>
        <row r="34">
          <cell r="C34">
            <v>19</v>
          </cell>
        </row>
        <row r="35">
          <cell r="C35">
            <v>6</v>
          </cell>
        </row>
        <row r="36">
          <cell r="C36">
            <v>152</v>
          </cell>
        </row>
        <row r="38">
          <cell r="C38">
            <v>0.23</v>
          </cell>
        </row>
        <row r="39">
          <cell r="C39">
            <v>4</v>
          </cell>
        </row>
        <row r="40">
          <cell r="C40">
            <v>25</v>
          </cell>
        </row>
        <row r="41">
          <cell r="C41">
            <v>750</v>
          </cell>
        </row>
      </sheetData>
      <sheetData sheetId="5" refreshError="1"/>
      <sheetData sheetId="6" refreshError="1">
        <row r="9">
          <cell r="C9">
            <v>1</v>
          </cell>
        </row>
        <row r="10">
          <cell r="C10">
            <v>8</v>
          </cell>
        </row>
        <row r="11">
          <cell r="C11">
            <v>127</v>
          </cell>
        </row>
        <row r="13">
          <cell r="C13">
            <v>203</v>
          </cell>
        </row>
        <row r="14">
          <cell r="C14">
            <v>63</v>
          </cell>
        </row>
        <row r="15">
          <cell r="C15">
            <v>1533</v>
          </cell>
        </row>
        <row r="16">
          <cell r="C16">
            <v>0.55000000000000004</v>
          </cell>
        </row>
        <row r="17">
          <cell r="C17">
            <v>23</v>
          </cell>
        </row>
        <row r="18">
          <cell r="C18">
            <v>20</v>
          </cell>
        </row>
        <row r="19">
          <cell r="C19">
            <v>0</v>
          </cell>
        </row>
        <row r="20">
          <cell r="C20">
            <v>124</v>
          </cell>
        </row>
        <row r="21">
          <cell r="C21">
            <v>2710</v>
          </cell>
        </row>
        <row r="23">
          <cell r="C23">
            <v>8</v>
          </cell>
        </row>
        <row r="25">
          <cell r="C25">
            <v>13</v>
          </cell>
        </row>
        <row r="26">
          <cell r="C26">
            <v>337</v>
          </cell>
        </row>
        <row r="28">
          <cell r="C28">
            <v>0.47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31</v>
          </cell>
        </row>
        <row r="32">
          <cell r="C32">
            <v>930</v>
          </cell>
        </row>
        <row r="34">
          <cell r="C34">
            <v>7</v>
          </cell>
        </row>
        <row r="35">
          <cell r="C35">
            <v>6</v>
          </cell>
        </row>
        <row r="36">
          <cell r="C36">
            <v>178</v>
          </cell>
        </row>
        <row r="38">
          <cell r="C38">
            <v>0.37</v>
          </cell>
        </row>
        <row r="39">
          <cell r="C39">
            <v>1</v>
          </cell>
        </row>
        <row r="40">
          <cell r="C40">
            <v>11</v>
          </cell>
        </row>
        <row r="41">
          <cell r="C41">
            <v>380</v>
          </cell>
        </row>
      </sheetData>
      <sheetData sheetId="7" refreshError="1"/>
      <sheetData sheetId="8" refreshError="1">
        <row r="9">
          <cell r="C9">
            <v>1</v>
          </cell>
        </row>
        <row r="10">
          <cell r="C10">
            <v>9</v>
          </cell>
        </row>
        <row r="14">
          <cell r="C14">
            <v>66</v>
          </cell>
        </row>
        <row r="17">
          <cell r="C17">
            <v>10</v>
          </cell>
        </row>
        <row r="18">
          <cell r="C18">
            <v>7</v>
          </cell>
        </row>
        <row r="19">
          <cell r="C19">
            <v>0</v>
          </cell>
        </row>
        <row r="25">
          <cell r="C25">
            <v>9</v>
          </cell>
        </row>
        <row r="26">
          <cell r="C26">
            <v>225</v>
          </cell>
        </row>
        <row r="29">
          <cell r="C29">
            <v>2</v>
          </cell>
        </row>
        <row r="30">
          <cell r="C30">
            <v>1</v>
          </cell>
        </row>
        <row r="34">
          <cell r="C34">
            <v>4</v>
          </cell>
        </row>
        <row r="35">
          <cell r="C35">
            <v>4</v>
          </cell>
        </row>
        <row r="39">
          <cell r="C39">
            <v>0</v>
          </cell>
        </row>
        <row r="40">
          <cell r="C40">
            <v>7</v>
          </cell>
        </row>
        <row r="41">
          <cell r="C41">
            <v>210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lizado 2022"/>
      <sheetName val="Comparativo Realizado 22-21"/>
      <sheetName val="Acumulado 22"/>
      <sheetName val="RESUMO 1 "/>
      <sheetName val="Previsão 2023"/>
      <sheetName val="Previsto x Realizado"/>
      <sheetName val="SINTÉTICO 2022"/>
    </sheetNames>
    <sheetDataSet>
      <sheetData sheetId="0">
        <row r="44">
          <cell r="C44">
            <v>27</v>
          </cell>
          <cell r="D44">
            <v>259</v>
          </cell>
          <cell r="E44">
            <v>2392</v>
          </cell>
          <cell r="F44">
            <v>4840</v>
          </cell>
          <cell r="G44">
            <v>2092</v>
          </cell>
          <cell r="H44">
            <v>45030</v>
          </cell>
          <cell r="I44">
            <v>0.56052800000000003</v>
          </cell>
          <cell r="K44">
            <v>236</v>
          </cell>
          <cell r="L44">
            <v>1029</v>
          </cell>
          <cell r="M44">
            <v>387</v>
          </cell>
          <cell r="N44">
            <v>8613</v>
          </cell>
          <cell r="O44">
            <v>0.55252666666666672</v>
          </cell>
          <cell r="Q44">
            <v>196</v>
          </cell>
          <cell r="R44">
            <v>157</v>
          </cell>
          <cell r="S44">
            <v>4116</v>
          </cell>
          <cell r="T44">
            <v>0.40210133333333331</v>
          </cell>
        </row>
        <row r="49"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3</v>
          </cell>
          <cell r="H49">
            <v>42</v>
          </cell>
          <cell r="I49">
            <v>0.65</v>
          </cell>
        </row>
      </sheetData>
      <sheetData sheetId="1"/>
      <sheetData sheetId="2"/>
      <sheetData sheetId="3"/>
      <sheetData sheetId="4">
        <row r="55">
          <cell r="C55">
            <v>37</v>
          </cell>
          <cell r="D55">
            <v>306</v>
          </cell>
          <cell r="E55">
            <v>501</v>
          </cell>
          <cell r="F55">
            <v>3737</v>
          </cell>
          <cell r="G55">
            <v>87254</v>
          </cell>
          <cell r="I55">
            <v>31</v>
          </cell>
          <cell r="J55">
            <v>70</v>
          </cell>
          <cell r="K55">
            <v>911</v>
          </cell>
          <cell r="L55">
            <v>25706</v>
          </cell>
          <cell r="N55">
            <v>11</v>
          </cell>
          <cell r="O55">
            <v>330</v>
          </cell>
          <cell r="P55">
            <v>10292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l I"/>
      <sheetName val="Sul I-Est-(Arqui)Dioc-Cid"/>
      <sheetName val="Sul II"/>
      <sheetName val="Sul II-Est-(Arqui)Dioc-Cid"/>
      <sheetName val="Sul III"/>
      <sheetName val="Sul III-Est-(Arqui)Dioc-Cid"/>
      <sheetName val="Sul IV"/>
      <sheetName val="Sul IV-Est-(Arqui)Dioc-Cid"/>
    </sheetNames>
    <sheetDataSet>
      <sheetData sheetId="0" refreshError="1">
        <row r="30">
          <cell r="C30" t="str">
            <v xml:space="preserve"> </v>
          </cell>
        </row>
        <row r="39">
          <cell r="C3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>
        <row r="19">
          <cell r="C19" t="str">
            <v xml:space="preserve"> </v>
          </cell>
        </row>
        <row r="30">
          <cell r="C30" t="str">
            <v xml:space="preserve"> </v>
          </cell>
        </row>
        <row r="39">
          <cell r="C39" t="str">
            <v xml:space="preserve"> 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T56"/>
  <sheetViews>
    <sheetView showGridLines="0" topLeftCell="A46" zoomScale="130" zoomScaleNormal="130" workbookViewId="0">
      <selection sqref="A1:XFD2"/>
    </sheetView>
  </sheetViews>
  <sheetFormatPr defaultRowHeight="15" x14ac:dyDescent="0.25"/>
  <cols>
    <col min="1" max="1" width="2.42578125" customWidth="1"/>
    <col min="2" max="2" width="17.5703125" customWidth="1"/>
    <col min="3" max="3" width="8.7109375" customWidth="1"/>
    <col min="4" max="4" width="8.5703125" customWidth="1"/>
    <col min="5" max="5" width="8.85546875" customWidth="1"/>
    <col min="6" max="7" width="10.7109375" customWidth="1"/>
    <col min="8" max="8" width="7.42578125" customWidth="1"/>
    <col min="9" max="9" width="8.7109375" bestFit="1" customWidth="1"/>
    <col min="10" max="10" width="1.140625" customWidth="1"/>
    <col min="11" max="11" width="9.7109375" customWidth="1"/>
    <col min="12" max="12" width="8.140625" customWidth="1"/>
    <col min="13" max="13" width="10.42578125" customWidth="1"/>
    <col min="14" max="14" width="8.140625" bestFit="1" customWidth="1"/>
    <col min="15" max="15" width="7" bestFit="1" customWidth="1"/>
    <col min="16" max="16" width="1.5703125" customWidth="1"/>
    <col min="17" max="17" width="9.7109375" customWidth="1"/>
    <col min="18" max="18" width="10.5703125" customWidth="1"/>
    <col min="19" max="19" width="8.85546875" customWidth="1"/>
    <col min="20" max="20" width="7" bestFit="1" customWidth="1"/>
    <col min="21" max="21" width="2" customWidth="1"/>
  </cols>
  <sheetData>
    <row r="1" spans="2:20" ht="12.75" customHeight="1" x14ac:dyDescent="0.25">
      <c r="B1" s="158" t="s">
        <v>36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2:20" ht="12.75" customHeight="1" x14ac:dyDescent="0.25">
      <c r="B2" s="159" t="s">
        <v>79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2:20" ht="15.75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2:20" ht="21.75" customHeight="1" x14ac:dyDescent="0.25">
      <c r="B4" s="149" t="s">
        <v>61</v>
      </c>
      <c r="C4" s="151" t="s">
        <v>21</v>
      </c>
      <c r="D4" s="151"/>
      <c r="E4" s="151"/>
      <c r="F4" s="151"/>
      <c r="G4" s="151"/>
      <c r="H4" s="151"/>
      <c r="I4" s="151"/>
      <c r="J4" s="42"/>
      <c r="K4" s="152" t="s">
        <v>19</v>
      </c>
      <c r="L4" s="153"/>
      <c r="M4" s="153"/>
      <c r="N4" s="153"/>
      <c r="O4" s="154"/>
      <c r="P4" s="42"/>
      <c r="Q4" s="43" t="s">
        <v>0</v>
      </c>
      <c r="R4" s="44" t="s">
        <v>20</v>
      </c>
      <c r="S4" s="45"/>
      <c r="T4" s="46"/>
    </row>
    <row r="5" spans="2:20" x14ac:dyDescent="0.25">
      <c r="B5" s="150"/>
      <c r="C5" s="38" t="s">
        <v>11</v>
      </c>
      <c r="D5" s="38" t="s">
        <v>4</v>
      </c>
      <c r="E5" s="38" t="s">
        <v>5</v>
      </c>
      <c r="F5" s="38" t="s">
        <v>12</v>
      </c>
      <c r="G5" s="38" t="s">
        <v>9</v>
      </c>
      <c r="H5" s="38" t="s">
        <v>13</v>
      </c>
      <c r="I5" s="38" t="s">
        <v>14</v>
      </c>
      <c r="J5" s="47"/>
      <c r="K5" s="67" t="s">
        <v>4</v>
      </c>
      <c r="L5" s="67" t="s">
        <v>8</v>
      </c>
      <c r="M5" s="67" t="s">
        <v>9</v>
      </c>
      <c r="N5" s="67" t="s">
        <v>13</v>
      </c>
      <c r="O5" s="67" t="s">
        <v>14</v>
      </c>
      <c r="P5" s="47"/>
      <c r="Q5" s="67" t="s">
        <v>4</v>
      </c>
      <c r="R5" s="56" t="s">
        <v>9</v>
      </c>
      <c r="S5" s="56" t="s">
        <v>13</v>
      </c>
      <c r="T5" s="56" t="s">
        <v>14</v>
      </c>
    </row>
    <row r="6" spans="2:20" x14ac:dyDescent="0.25">
      <c r="B6" s="59" t="s">
        <v>16</v>
      </c>
      <c r="C6" s="6">
        <v>2</v>
      </c>
      <c r="D6" s="6">
        <v>6</v>
      </c>
      <c r="E6" s="6">
        <v>11</v>
      </c>
      <c r="F6" s="6">
        <v>43</v>
      </c>
      <c r="G6" s="6">
        <v>15</v>
      </c>
      <c r="H6" s="6">
        <v>296</v>
      </c>
      <c r="I6" s="58">
        <v>0.65</v>
      </c>
      <c r="J6" s="42"/>
      <c r="K6" s="6">
        <v>3</v>
      </c>
      <c r="L6" s="6">
        <v>10</v>
      </c>
      <c r="M6" s="6">
        <v>2</v>
      </c>
      <c r="N6" s="6">
        <v>54</v>
      </c>
      <c r="O6" s="58">
        <v>0.75</v>
      </c>
      <c r="P6" s="42"/>
      <c r="Q6" s="6">
        <v>2</v>
      </c>
      <c r="R6" s="6">
        <v>1</v>
      </c>
      <c r="S6" s="6">
        <v>24</v>
      </c>
      <c r="T6" s="58">
        <v>0.4</v>
      </c>
    </row>
    <row r="7" spans="2:20" x14ac:dyDescent="0.25">
      <c r="B7" s="59" t="s">
        <v>17</v>
      </c>
      <c r="C7" s="6">
        <v>2</v>
      </c>
      <c r="D7" s="6">
        <v>12</v>
      </c>
      <c r="E7" s="6">
        <v>80</v>
      </c>
      <c r="F7" s="6">
        <v>189</v>
      </c>
      <c r="G7" s="6">
        <v>98</v>
      </c>
      <c r="H7" s="6">
        <v>2284</v>
      </c>
      <c r="I7" s="58">
        <v>0.66</v>
      </c>
      <c r="J7" s="42"/>
      <c r="K7" s="6">
        <v>10</v>
      </c>
      <c r="L7" s="6">
        <v>33</v>
      </c>
      <c r="M7" s="6">
        <v>22</v>
      </c>
      <c r="N7" s="6">
        <v>605</v>
      </c>
      <c r="O7" s="58">
        <v>0.66</v>
      </c>
      <c r="P7" s="42"/>
      <c r="Q7" s="6">
        <v>2</v>
      </c>
      <c r="R7" s="6">
        <v>2</v>
      </c>
      <c r="S7" s="6">
        <v>58</v>
      </c>
      <c r="T7" s="58">
        <v>0.3</v>
      </c>
    </row>
    <row r="8" spans="2:20" x14ac:dyDescent="0.25">
      <c r="B8" s="59" t="s">
        <v>30</v>
      </c>
      <c r="C8" s="6">
        <v>4</v>
      </c>
      <c r="D8" s="6">
        <v>7</v>
      </c>
      <c r="E8" s="6">
        <v>48</v>
      </c>
      <c r="F8" s="6">
        <v>68</v>
      </c>
      <c r="G8" s="6">
        <v>17</v>
      </c>
      <c r="H8" s="6">
        <v>477</v>
      </c>
      <c r="I8" s="58">
        <v>0.49</v>
      </c>
      <c r="J8" s="42"/>
      <c r="K8" s="6">
        <v>7</v>
      </c>
      <c r="L8" s="6">
        <v>18</v>
      </c>
      <c r="M8" s="6">
        <v>3</v>
      </c>
      <c r="N8" s="6">
        <v>81</v>
      </c>
      <c r="O8" s="58">
        <v>0.46</v>
      </c>
      <c r="P8" s="42"/>
      <c r="Q8" s="6">
        <v>2</v>
      </c>
      <c r="R8" s="6">
        <v>2</v>
      </c>
      <c r="S8" s="6">
        <v>57</v>
      </c>
      <c r="T8" s="58">
        <v>0.5</v>
      </c>
    </row>
    <row r="9" spans="2:20" x14ac:dyDescent="0.25">
      <c r="B9" s="59" t="s">
        <v>18</v>
      </c>
      <c r="C9" s="6">
        <v>3</v>
      </c>
      <c r="D9" s="6">
        <v>7</v>
      </c>
      <c r="E9" s="6">
        <v>49</v>
      </c>
      <c r="F9" s="6">
        <v>90</v>
      </c>
      <c r="G9" s="6">
        <v>25</v>
      </c>
      <c r="H9" s="6">
        <v>701</v>
      </c>
      <c r="I9" s="58">
        <v>0.64</v>
      </c>
      <c r="J9" s="42"/>
      <c r="K9" s="6">
        <v>7</v>
      </c>
      <c r="L9" s="6">
        <v>19</v>
      </c>
      <c r="M9" s="6">
        <v>4</v>
      </c>
      <c r="N9" s="6">
        <v>79</v>
      </c>
      <c r="O9" s="58">
        <v>0.75</v>
      </c>
      <c r="P9" s="42"/>
      <c r="Q9" s="6">
        <v>7</v>
      </c>
      <c r="R9" s="6">
        <v>2</v>
      </c>
      <c r="S9" s="6">
        <v>45</v>
      </c>
      <c r="T9" s="58">
        <v>0.35</v>
      </c>
    </row>
    <row r="10" spans="2:20" x14ac:dyDescent="0.25">
      <c r="B10" s="60" t="s">
        <v>74</v>
      </c>
      <c r="C10" s="71">
        <f>SUM(C6:C9)</f>
        <v>11</v>
      </c>
      <c r="D10" s="71">
        <f>SUM(D6:D9)</f>
        <v>32</v>
      </c>
      <c r="E10" s="71">
        <f>SUM(E6:E9)</f>
        <v>188</v>
      </c>
      <c r="F10" s="72">
        <f t="shared" ref="F10:H10" si="0">SUM(F6:F9)</f>
        <v>390</v>
      </c>
      <c r="G10" s="72">
        <f t="shared" si="0"/>
        <v>155</v>
      </c>
      <c r="H10" s="72">
        <f t="shared" si="0"/>
        <v>3758</v>
      </c>
      <c r="I10" s="73">
        <f>SUM(I6:I9)/4</f>
        <v>0.61</v>
      </c>
      <c r="J10" s="74"/>
      <c r="K10" s="72">
        <f>SUM(K6:K9)</f>
        <v>27</v>
      </c>
      <c r="L10" s="72">
        <f>SUM(L6:L9)</f>
        <v>80</v>
      </c>
      <c r="M10" s="72">
        <f>SUM(M6:M9)</f>
        <v>31</v>
      </c>
      <c r="N10" s="72">
        <f>SUM(N6:N9)</f>
        <v>819</v>
      </c>
      <c r="O10" s="73">
        <f>SUM(O6:O9)/4</f>
        <v>0.65500000000000003</v>
      </c>
      <c r="P10" s="74"/>
      <c r="Q10" s="72">
        <f>SUM(Q6:Q9)</f>
        <v>13</v>
      </c>
      <c r="R10" s="72">
        <f>SUM(R6:R9)</f>
        <v>7</v>
      </c>
      <c r="S10" s="72">
        <f>SUM(S6:S9)</f>
        <v>184</v>
      </c>
      <c r="T10" s="73">
        <f>SUM(T6:T9)/4</f>
        <v>0.38749999999999996</v>
      </c>
    </row>
    <row r="11" spans="2:20" ht="5.25" customHeight="1" x14ac:dyDescent="0.25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2:20" x14ac:dyDescent="0.25">
      <c r="B12" s="149" t="s">
        <v>60</v>
      </c>
      <c r="C12" s="151" t="s">
        <v>21</v>
      </c>
      <c r="D12" s="151"/>
      <c r="E12" s="151"/>
      <c r="F12" s="151"/>
      <c r="G12" s="151"/>
      <c r="H12" s="151"/>
      <c r="I12" s="151"/>
      <c r="J12" s="42"/>
      <c r="K12" s="152" t="s">
        <v>19</v>
      </c>
      <c r="L12" s="153"/>
      <c r="M12" s="153"/>
      <c r="N12" s="153"/>
      <c r="O12" s="154"/>
      <c r="P12" s="42"/>
      <c r="Q12" s="157" t="s">
        <v>20</v>
      </c>
      <c r="R12" s="157"/>
      <c r="S12" s="157"/>
      <c r="T12" s="157"/>
    </row>
    <row r="13" spans="2:20" x14ac:dyDescent="0.25">
      <c r="B13" s="150"/>
      <c r="C13" s="61" t="s">
        <v>11</v>
      </c>
      <c r="D13" s="61" t="s">
        <v>4</v>
      </c>
      <c r="E13" s="61" t="s">
        <v>5</v>
      </c>
      <c r="F13" s="61" t="s">
        <v>12</v>
      </c>
      <c r="G13" s="61" t="s">
        <v>9</v>
      </c>
      <c r="H13" s="61" t="s">
        <v>13</v>
      </c>
      <c r="I13" s="61" t="s">
        <v>14</v>
      </c>
      <c r="J13" s="47"/>
      <c r="K13" s="61" t="s">
        <v>4</v>
      </c>
      <c r="L13" s="61" t="s">
        <v>8</v>
      </c>
      <c r="M13" s="61" t="s">
        <v>9</v>
      </c>
      <c r="N13" s="61" t="s">
        <v>13</v>
      </c>
      <c r="O13" s="61" t="s">
        <v>14</v>
      </c>
      <c r="P13" s="47"/>
      <c r="Q13" s="54" t="s">
        <v>4</v>
      </c>
      <c r="R13" s="54" t="s">
        <v>9</v>
      </c>
      <c r="S13" s="54" t="s">
        <v>13</v>
      </c>
      <c r="T13" s="54" t="s">
        <v>14</v>
      </c>
    </row>
    <row r="14" spans="2:20" ht="17.25" customHeight="1" x14ac:dyDescent="0.25">
      <c r="B14" s="48" t="s">
        <v>15</v>
      </c>
      <c r="C14" s="69">
        <f>'[1]Nordeste I'!$C$9</f>
        <v>1</v>
      </c>
      <c r="D14" s="69">
        <f>'[1]Nordeste I'!$C$10</f>
        <v>9</v>
      </c>
      <c r="E14" s="69">
        <f>'[1]Nordeste I'!$C$11</f>
        <v>134</v>
      </c>
      <c r="F14" s="69">
        <f>'[1]Nordeste I'!$C$13</f>
        <v>274</v>
      </c>
      <c r="G14" s="69">
        <f>'[1]Nordeste I'!$C$14</f>
        <v>144</v>
      </c>
      <c r="H14" s="69">
        <f>'[1]Nordeste I'!$C$15</f>
        <v>2657</v>
      </c>
      <c r="I14" s="77">
        <v>0.65</v>
      </c>
      <c r="J14" s="78"/>
      <c r="K14" s="70">
        <f>'[1]Nordeste I'!$C$23</f>
        <v>9</v>
      </c>
      <c r="L14" s="70">
        <v>51</v>
      </c>
      <c r="M14" s="70">
        <f>'[1]Nordeste I'!$C$25</f>
        <v>27</v>
      </c>
      <c r="N14" s="69">
        <f>'[1]Nordeste I'!$C$26</f>
        <v>677</v>
      </c>
      <c r="O14" s="77">
        <v>0.61</v>
      </c>
      <c r="P14" s="79"/>
      <c r="Q14" s="69">
        <f>'[1]Nordeste I'!$C$34</f>
        <v>9</v>
      </c>
      <c r="R14" s="69">
        <f>'[1]Nordeste I'!$C$35</f>
        <v>13</v>
      </c>
      <c r="S14" s="69">
        <f>'[1]Nordeste I'!$C$36</f>
        <v>279</v>
      </c>
      <c r="T14" s="77">
        <v>0.36</v>
      </c>
    </row>
    <row r="15" spans="2:20" ht="17.25" customHeight="1" x14ac:dyDescent="0.25">
      <c r="B15" s="48" t="s">
        <v>22</v>
      </c>
      <c r="C15" s="69">
        <f>'[1]Nordeste II'!$C$9</f>
        <v>4</v>
      </c>
      <c r="D15" s="69">
        <f>'[1]Nordeste II'!$C$10</f>
        <v>21</v>
      </c>
      <c r="E15" s="69">
        <f>'[1]Nordeste II'!$C$11</f>
        <v>396</v>
      </c>
      <c r="F15" s="69">
        <v>687</v>
      </c>
      <c r="G15" s="69">
        <f>'[1]Nordeste II'!$C$14</f>
        <v>298</v>
      </c>
      <c r="H15" s="69">
        <f>'[1]Nordeste II'!$C$15</f>
        <v>7233</v>
      </c>
      <c r="I15" s="77">
        <f>'[1]Nordeste II'!$C$16</f>
        <v>0.59570000000000001</v>
      </c>
      <c r="J15" s="78"/>
      <c r="K15" s="70">
        <f>'[1]Nordeste II'!$C$23</f>
        <v>21</v>
      </c>
      <c r="L15" s="70">
        <f>'[1]Nordeste II'!$C$24</f>
        <v>134</v>
      </c>
      <c r="M15" s="70">
        <f>'[1]Nordeste II'!$C$25</f>
        <v>49</v>
      </c>
      <c r="N15" s="69">
        <f>'[1]Nordeste II'!$C$26</f>
        <v>1358</v>
      </c>
      <c r="O15" s="77">
        <f>'[1]Nordeste II'!$C$28</f>
        <v>0.63149999999999995</v>
      </c>
      <c r="P15" s="79"/>
      <c r="Q15" s="69">
        <f>'[1]Nordeste II'!$C$34</f>
        <v>18</v>
      </c>
      <c r="R15" s="69">
        <f>'[1]Nordeste II'!$C$35</f>
        <v>21</v>
      </c>
      <c r="S15" s="69">
        <f>'[1]Nordeste II'!$C$36</f>
        <v>690</v>
      </c>
      <c r="T15" s="77">
        <f>'[1]Nordeste II'!$C$38</f>
        <v>0.53420000000000001</v>
      </c>
    </row>
    <row r="16" spans="2:20" ht="17.25" customHeight="1" x14ac:dyDescent="0.25">
      <c r="B16" s="48" t="s">
        <v>23</v>
      </c>
      <c r="C16" s="69">
        <f>'[1]Nordeste III'!$C$9</f>
        <v>2</v>
      </c>
      <c r="D16" s="69">
        <f>'[1]Nordeste III'!$C$10</f>
        <v>26</v>
      </c>
      <c r="E16" s="69">
        <f>'[1]Nordeste III'!$C$11</f>
        <v>170</v>
      </c>
      <c r="F16" s="69">
        <f>'[1]Nordeste III'!$C$13</f>
        <v>308</v>
      </c>
      <c r="G16" s="69">
        <f>'[1]Nordeste III'!$C$14</f>
        <v>102</v>
      </c>
      <c r="H16" s="69">
        <f>'[1]Nordeste III'!$C$15</f>
        <v>2535</v>
      </c>
      <c r="I16" s="77">
        <f>'[1]Nordeste III'!$C$16</f>
        <v>0.61</v>
      </c>
      <c r="J16" s="78"/>
      <c r="K16" s="70">
        <v>26</v>
      </c>
      <c r="L16" s="70">
        <f>'[1]Nordeste III'!$C$24</f>
        <v>75</v>
      </c>
      <c r="M16" s="70">
        <f>'[1]Nordeste III'!$C$25</f>
        <v>11</v>
      </c>
      <c r="N16" s="69">
        <f>'[1]Nordeste III'!$C$26</f>
        <v>242</v>
      </c>
      <c r="O16" s="77">
        <f>'[1]Nordeste III'!$C$28</f>
        <v>0.32</v>
      </c>
      <c r="P16" s="79"/>
      <c r="Q16" s="69">
        <f>'[1]Nordeste III'!$C$34</f>
        <v>19</v>
      </c>
      <c r="R16" s="69">
        <f>'[1]Nordeste III'!$C$35</f>
        <v>6</v>
      </c>
      <c r="S16" s="69">
        <f>'[1]Nordeste III'!$C$36</f>
        <v>152</v>
      </c>
      <c r="T16" s="77">
        <f>'[1]Nordeste III'!$C$38</f>
        <v>0.23</v>
      </c>
    </row>
    <row r="17" spans="2:20" ht="17.25" customHeight="1" x14ac:dyDescent="0.25">
      <c r="B17" s="48" t="s">
        <v>24</v>
      </c>
      <c r="C17" s="69">
        <f>'[1]Nordeste IV'!$C$9</f>
        <v>1</v>
      </c>
      <c r="D17" s="69">
        <f>'[1]Nordeste IV'!$C$10</f>
        <v>8</v>
      </c>
      <c r="E17" s="69">
        <f>'[1]Nordeste IV'!$C$11</f>
        <v>127</v>
      </c>
      <c r="F17" s="69">
        <f>'[1]Nordeste IV'!$C$13</f>
        <v>203</v>
      </c>
      <c r="G17" s="69">
        <f>'[1]Nordeste IV'!$C$14</f>
        <v>63</v>
      </c>
      <c r="H17" s="69">
        <f>'[1]Nordeste IV'!$C$15</f>
        <v>1533</v>
      </c>
      <c r="I17" s="77">
        <f>'[1]Nordeste IV'!$C$16</f>
        <v>0.55000000000000004</v>
      </c>
      <c r="J17" s="78"/>
      <c r="K17" s="70">
        <f>'[1]Nordeste IV'!$C$23</f>
        <v>8</v>
      </c>
      <c r="L17" s="70">
        <v>47</v>
      </c>
      <c r="M17" s="70">
        <f>'[1]Nordeste IV'!$C$25</f>
        <v>13</v>
      </c>
      <c r="N17" s="69">
        <f>'[1]Nordeste IV'!$C$26</f>
        <v>337</v>
      </c>
      <c r="O17" s="77">
        <f>'[1]Nordeste IV'!$C$28</f>
        <v>0.47</v>
      </c>
      <c r="P17" s="79"/>
      <c r="Q17" s="69">
        <f>'[1]Nordeste IV'!$C$34</f>
        <v>7</v>
      </c>
      <c r="R17" s="69">
        <f>'[1]Nordeste IV'!$C$35</f>
        <v>6</v>
      </c>
      <c r="S17" s="69">
        <f>'[1]Nordeste IV'!$C$36</f>
        <v>178</v>
      </c>
      <c r="T17" s="77">
        <f>'[1]Nordeste IV'!$C$38</f>
        <v>0.37</v>
      </c>
    </row>
    <row r="18" spans="2:20" ht="17.25" customHeight="1" x14ac:dyDescent="0.25">
      <c r="B18" s="48" t="s">
        <v>58</v>
      </c>
      <c r="C18" s="69">
        <f>'[1]Nordeste V'!$C$9</f>
        <v>1</v>
      </c>
      <c r="D18" s="69">
        <f>'[1]Nordeste V'!$C$10</f>
        <v>9</v>
      </c>
      <c r="E18" s="69">
        <v>68</v>
      </c>
      <c r="F18" s="69">
        <v>112</v>
      </c>
      <c r="G18" s="69">
        <f>'[1]Nordeste V'!$C$14</f>
        <v>66</v>
      </c>
      <c r="H18" s="69">
        <v>1440</v>
      </c>
      <c r="I18" s="77">
        <v>0.74</v>
      </c>
      <c r="J18" s="78"/>
      <c r="K18" s="70">
        <v>8</v>
      </c>
      <c r="L18" s="70">
        <v>33</v>
      </c>
      <c r="M18" s="70">
        <f>'[1]Nordeste V'!$C$25</f>
        <v>9</v>
      </c>
      <c r="N18" s="69">
        <f>'[1]Nordeste V'!$C$26</f>
        <v>225</v>
      </c>
      <c r="O18" s="77">
        <v>0.89</v>
      </c>
      <c r="P18" s="79"/>
      <c r="Q18" s="69">
        <f>'[1]Nordeste V'!$C$34</f>
        <v>4</v>
      </c>
      <c r="R18" s="69">
        <f>'[1]Nordeste V'!$C$35</f>
        <v>4</v>
      </c>
      <c r="S18" s="69">
        <v>102</v>
      </c>
      <c r="T18" s="77">
        <v>0.95</v>
      </c>
    </row>
    <row r="19" spans="2:20" ht="17.25" customHeight="1" x14ac:dyDescent="0.25">
      <c r="B19" s="62" t="s">
        <v>74</v>
      </c>
      <c r="C19" s="75">
        <f>SUM(C14:C18)</f>
        <v>9</v>
      </c>
      <c r="D19" s="75">
        <f t="shared" ref="D19:H19" si="1">SUM(D14:D18)</f>
        <v>73</v>
      </c>
      <c r="E19" s="75">
        <f t="shared" si="1"/>
        <v>895</v>
      </c>
      <c r="F19" s="75">
        <f t="shared" si="1"/>
        <v>1584</v>
      </c>
      <c r="G19" s="75">
        <f t="shared" si="1"/>
        <v>673</v>
      </c>
      <c r="H19" s="75">
        <f t="shared" si="1"/>
        <v>15398</v>
      </c>
      <c r="I19" s="80">
        <f>SUM(I14:I18)/5</f>
        <v>0.62914000000000014</v>
      </c>
      <c r="J19" s="76"/>
      <c r="K19" s="81">
        <f>SUM(K14:K18)</f>
        <v>72</v>
      </c>
      <c r="L19" s="81">
        <f>SUM(L14:L18)</f>
        <v>340</v>
      </c>
      <c r="M19" s="81">
        <f>SUM(M14:M18)</f>
        <v>109</v>
      </c>
      <c r="N19" s="81">
        <f>SUM(N14:N18)</f>
        <v>2839</v>
      </c>
      <c r="O19" s="80">
        <f>SUM(O14:O18)/5</f>
        <v>0.58430000000000004</v>
      </c>
      <c r="P19" s="74"/>
      <c r="Q19" s="81">
        <f>SUM(Q14:Q18)</f>
        <v>57</v>
      </c>
      <c r="R19" s="81">
        <f>SUM(R14:R18)</f>
        <v>50</v>
      </c>
      <c r="S19" s="81">
        <f>SUM(S14:S18)</f>
        <v>1401</v>
      </c>
      <c r="T19" s="80">
        <f>SUM(T14:T18)/5</f>
        <v>0.48884000000000005</v>
      </c>
    </row>
    <row r="20" spans="2:20" ht="5.25" customHeight="1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2:20" x14ac:dyDescent="0.25">
      <c r="B21" s="149" t="s">
        <v>59</v>
      </c>
      <c r="C21" s="151" t="s">
        <v>21</v>
      </c>
      <c r="D21" s="151"/>
      <c r="E21" s="151"/>
      <c r="F21" s="151"/>
      <c r="G21" s="151"/>
      <c r="H21" s="151"/>
      <c r="I21" s="151"/>
      <c r="J21" s="42"/>
      <c r="K21" s="152" t="s">
        <v>19</v>
      </c>
      <c r="L21" s="153"/>
      <c r="M21" s="153"/>
      <c r="N21" s="153"/>
      <c r="O21" s="154"/>
      <c r="P21" s="42"/>
      <c r="Q21" s="157" t="s">
        <v>20</v>
      </c>
      <c r="R21" s="157"/>
      <c r="S21" s="157"/>
      <c r="T21" s="157"/>
    </row>
    <row r="22" spans="2:20" x14ac:dyDescent="0.25">
      <c r="B22" s="150"/>
      <c r="C22" s="38" t="s">
        <v>11</v>
      </c>
      <c r="D22" s="38" t="s">
        <v>4</v>
      </c>
      <c r="E22" s="38" t="s">
        <v>5</v>
      </c>
      <c r="F22" s="38" t="s">
        <v>12</v>
      </c>
      <c r="G22" s="38" t="s">
        <v>9</v>
      </c>
      <c r="H22" s="38" t="s">
        <v>13</v>
      </c>
      <c r="I22" s="38" t="s">
        <v>14</v>
      </c>
      <c r="J22" s="47"/>
      <c r="K22" s="38" t="s">
        <v>4</v>
      </c>
      <c r="L22" s="38" t="s">
        <v>8</v>
      </c>
      <c r="M22" s="38" t="s">
        <v>9</v>
      </c>
      <c r="N22" s="38" t="s">
        <v>13</v>
      </c>
      <c r="O22" s="38" t="s">
        <v>14</v>
      </c>
      <c r="P22" s="47"/>
      <c r="Q22" s="38" t="s">
        <v>4</v>
      </c>
      <c r="R22" s="40" t="s">
        <v>9</v>
      </c>
      <c r="S22" s="40" t="s">
        <v>13</v>
      </c>
      <c r="T22" s="40" t="s">
        <v>14</v>
      </c>
    </row>
    <row r="23" spans="2:20" x14ac:dyDescent="0.25">
      <c r="B23" s="48" t="s">
        <v>25</v>
      </c>
      <c r="C23" s="6">
        <v>1</v>
      </c>
      <c r="D23" s="6">
        <v>19</v>
      </c>
      <c r="E23" s="6">
        <v>66</v>
      </c>
      <c r="F23" s="6">
        <v>306</v>
      </c>
      <c r="G23" s="6">
        <v>113</v>
      </c>
      <c r="H23" s="6">
        <v>2089</v>
      </c>
      <c r="I23" s="58">
        <v>0.59799999999999998</v>
      </c>
      <c r="J23" s="42"/>
      <c r="K23" s="6">
        <v>18</v>
      </c>
      <c r="L23" s="6">
        <v>40</v>
      </c>
      <c r="M23" s="6">
        <v>17</v>
      </c>
      <c r="N23" s="6">
        <v>294</v>
      </c>
      <c r="O23" s="58">
        <v>0.76500000000000001</v>
      </c>
      <c r="P23" s="49"/>
      <c r="Q23" s="6">
        <v>18</v>
      </c>
      <c r="R23" s="6">
        <v>8</v>
      </c>
      <c r="S23" s="6">
        <v>179</v>
      </c>
      <c r="T23" s="58">
        <v>0.32500000000000001</v>
      </c>
    </row>
    <row r="24" spans="2:20" x14ac:dyDescent="0.25">
      <c r="B24" s="48" t="s">
        <v>26</v>
      </c>
      <c r="C24" s="6">
        <v>1</v>
      </c>
      <c r="D24" s="6">
        <v>27</v>
      </c>
      <c r="E24" s="6">
        <v>454</v>
      </c>
      <c r="F24" s="6">
        <v>725</v>
      </c>
      <c r="G24" s="6">
        <v>204</v>
      </c>
      <c r="H24" s="6">
        <v>4933</v>
      </c>
      <c r="I24" s="58">
        <v>0.53</v>
      </c>
      <c r="J24" s="42"/>
      <c r="K24" s="6">
        <v>24</v>
      </c>
      <c r="L24" s="6">
        <v>202</v>
      </c>
      <c r="M24" s="6">
        <v>31</v>
      </c>
      <c r="N24" s="6">
        <v>830</v>
      </c>
      <c r="O24" s="58">
        <v>0.54</v>
      </c>
      <c r="P24" s="49"/>
      <c r="Q24" s="6">
        <v>20</v>
      </c>
      <c r="R24" s="6">
        <v>12</v>
      </c>
      <c r="S24" s="6">
        <v>424</v>
      </c>
      <c r="T24" s="58">
        <v>0.35</v>
      </c>
    </row>
    <row r="25" spans="2:20" x14ac:dyDescent="0.25">
      <c r="B25" s="48" t="s">
        <v>80</v>
      </c>
      <c r="C25" s="6">
        <v>1</v>
      </c>
      <c r="D25" s="6">
        <v>4</v>
      </c>
      <c r="E25" s="6">
        <v>48</v>
      </c>
      <c r="F25" s="6">
        <v>139</v>
      </c>
      <c r="G25" s="6">
        <v>58</v>
      </c>
      <c r="H25" s="6">
        <v>1648</v>
      </c>
      <c r="I25" s="58">
        <v>0.6</v>
      </c>
      <c r="J25" s="42"/>
      <c r="K25" s="6">
        <v>4</v>
      </c>
      <c r="L25" s="6">
        <v>21</v>
      </c>
      <c r="M25" s="6">
        <v>7</v>
      </c>
      <c r="N25" s="6">
        <v>169</v>
      </c>
      <c r="O25" s="58">
        <v>0.7</v>
      </c>
      <c r="P25" s="63"/>
      <c r="Q25" s="6">
        <v>3</v>
      </c>
      <c r="R25" s="6">
        <v>3</v>
      </c>
      <c r="S25" s="6">
        <v>113</v>
      </c>
      <c r="T25" s="58">
        <v>0.5</v>
      </c>
    </row>
    <row r="26" spans="2:20" x14ac:dyDescent="0.25">
      <c r="B26" s="50" t="s">
        <v>74</v>
      </c>
      <c r="C26" s="81">
        <f>SUM(C23:C25)</f>
        <v>3</v>
      </c>
      <c r="D26" s="81">
        <f t="shared" ref="D26:H26" si="2">SUM(D23:D25)</f>
        <v>50</v>
      </c>
      <c r="E26" s="81">
        <f t="shared" si="2"/>
        <v>568</v>
      </c>
      <c r="F26" s="81">
        <f t="shared" si="2"/>
        <v>1170</v>
      </c>
      <c r="G26" s="81">
        <f t="shared" si="2"/>
        <v>375</v>
      </c>
      <c r="H26" s="81">
        <f t="shared" si="2"/>
        <v>8670</v>
      </c>
      <c r="I26" s="80">
        <f>SUM(I23:I25)/3</f>
        <v>0.57600000000000007</v>
      </c>
      <c r="J26" s="42"/>
      <c r="K26" s="82">
        <f t="shared" ref="K26" si="3">SUM(K23:K25)</f>
        <v>46</v>
      </c>
      <c r="L26" s="82">
        <f t="shared" ref="L26" si="4">SUM(L23:L25)</f>
        <v>263</v>
      </c>
      <c r="M26" s="82">
        <f t="shared" ref="M26" si="5">SUM(M23:M25)</f>
        <v>55</v>
      </c>
      <c r="N26" s="82">
        <f t="shared" ref="N26" si="6">SUM(N23:N25)</f>
        <v>1293</v>
      </c>
      <c r="O26" s="83">
        <f>SUM(O23:O25)/3</f>
        <v>0.66833333333333333</v>
      </c>
      <c r="P26" s="42"/>
      <c r="Q26" s="82">
        <f t="shared" ref="Q26" si="7">SUM(Q23:Q25)</f>
        <v>41</v>
      </c>
      <c r="R26" s="82">
        <f t="shared" ref="R26" si="8">SUM(R23:R25)</f>
        <v>23</v>
      </c>
      <c r="S26" s="82">
        <f t="shared" ref="S26" si="9">SUM(S23:S25)</f>
        <v>716</v>
      </c>
      <c r="T26" s="83">
        <f>SUM(T23:T25)/3</f>
        <v>0.39166666666666666</v>
      </c>
    </row>
    <row r="27" spans="2:20" ht="6.75" customHeight="1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2:20" x14ac:dyDescent="0.25">
      <c r="B28" s="149" t="s">
        <v>75</v>
      </c>
      <c r="C28" s="151" t="s">
        <v>21</v>
      </c>
      <c r="D28" s="151"/>
      <c r="E28" s="151"/>
      <c r="F28" s="151"/>
      <c r="G28" s="151"/>
      <c r="H28" s="151"/>
      <c r="I28" s="151"/>
      <c r="J28" s="42"/>
      <c r="K28" s="152" t="s">
        <v>19</v>
      </c>
      <c r="L28" s="153"/>
      <c r="M28" s="153"/>
      <c r="N28" s="153"/>
      <c r="O28" s="154"/>
      <c r="P28" s="42"/>
      <c r="Q28" s="157" t="s">
        <v>20</v>
      </c>
      <c r="R28" s="157"/>
      <c r="S28" s="157"/>
      <c r="T28" s="157"/>
    </row>
    <row r="29" spans="2:20" ht="18.75" customHeight="1" x14ac:dyDescent="0.25">
      <c r="B29" s="150"/>
      <c r="C29" s="84" t="s">
        <v>11</v>
      </c>
      <c r="D29" s="84" t="s">
        <v>4</v>
      </c>
      <c r="E29" s="84" t="s">
        <v>5</v>
      </c>
      <c r="F29" s="84" t="s">
        <v>12</v>
      </c>
      <c r="G29" s="84" t="s">
        <v>9</v>
      </c>
      <c r="H29" s="84" t="s">
        <v>13</v>
      </c>
      <c r="I29" s="84" t="s">
        <v>14</v>
      </c>
      <c r="J29" s="47"/>
      <c r="K29" s="84" t="s">
        <v>4</v>
      </c>
      <c r="L29" s="84" t="s">
        <v>8</v>
      </c>
      <c r="M29" s="84" t="s">
        <v>9</v>
      </c>
      <c r="N29" s="84" t="s">
        <v>13</v>
      </c>
      <c r="O29" s="84" t="s">
        <v>14</v>
      </c>
      <c r="P29" s="47"/>
      <c r="Q29" s="84" t="s">
        <v>4</v>
      </c>
      <c r="R29" s="55" t="s">
        <v>9</v>
      </c>
      <c r="S29" s="55" t="s">
        <v>13</v>
      </c>
      <c r="T29" s="55" t="s">
        <v>14</v>
      </c>
    </row>
    <row r="30" spans="2:20" x14ac:dyDescent="0.25">
      <c r="B30" s="48" t="s">
        <v>27</v>
      </c>
      <c r="C30" s="6">
        <v>2</v>
      </c>
      <c r="D30" s="6">
        <v>15</v>
      </c>
      <c r="E30" s="6">
        <v>127</v>
      </c>
      <c r="F30" s="6">
        <v>248</v>
      </c>
      <c r="G30" s="6">
        <v>137</v>
      </c>
      <c r="H30" s="6">
        <v>2944</v>
      </c>
      <c r="I30" s="58">
        <v>0.41</v>
      </c>
      <c r="J30" s="42"/>
      <c r="K30" s="6">
        <v>14</v>
      </c>
      <c r="L30" s="6">
        <v>49</v>
      </c>
      <c r="M30" s="6">
        <v>21</v>
      </c>
      <c r="N30" s="6">
        <v>575</v>
      </c>
      <c r="O30" s="58">
        <v>0.4</v>
      </c>
      <c r="P30" s="49"/>
      <c r="Q30" s="6">
        <v>13</v>
      </c>
      <c r="R30" s="6">
        <v>11</v>
      </c>
      <c r="S30" s="6">
        <v>285</v>
      </c>
      <c r="T30" s="58">
        <v>0.27</v>
      </c>
    </row>
    <row r="31" spans="2:20" x14ac:dyDescent="0.25">
      <c r="B31" s="48" t="s">
        <v>28</v>
      </c>
      <c r="C31" s="6">
        <v>1</v>
      </c>
      <c r="D31" s="6">
        <v>7</v>
      </c>
      <c r="E31" s="6">
        <v>25</v>
      </c>
      <c r="F31" s="6">
        <v>53</v>
      </c>
      <c r="G31" s="6">
        <v>20</v>
      </c>
      <c r="H31" s="6">
        <v>505</v>
      </c>
      <c r="I31" s="58">
        <v>0.6</v>
      </c>
      <c r="J31" s="42"/>
      <c r="K31" s="6">
        <v>5</v>
      </c>
      <c r="L31" s="6">
        <v>6</v>
      </c>
      <c r="M31" s="6">
        <v>2</v>
      </c>
      <c r="N31" s="6">
        <v>58</v>
      </c>
      <c r="O31" s="58">
        <v>0.6</v>
      </c>
      <c r="P31" s="49"/>
      <c r="Q31" s="6">
        <v>3</v>
      </c>
      <c r="R31" s="6">
        <v>2</v>
      </c>
      <c r="S31" s="6">
        <v>61</v>
      </c>
      <c r="T31" s="58">
        <v>0.4</v>
      </c>
    </row>
    <row r="32" spans="2:20" x14ac:dyDescent="0.25">
      <c r="B32" s="48" t="s">
        <v>29</v>
      </c>
      <c r="C32" s="6">
        <v>2</v>
      </c>
      <c r="D32" s="6">
        <v>8</v>
      </c>
      <c r="E32" s="6">
        <v>50</v>
      </c>
      <c r="F32" s="6">
        <v>72</v>
      </c>
      <c r="G32" s="6">
        <v>32</v>
      </c>
      <c r="H32" s="6">
        <v>914</v>
      </c>
      <c r="I32" s="58">
        <v>0.37</v>
      </c>
      <c r="J32" s="42"/>
      <c r="K32" s="6">
        <v>5</v>
      </c>
      <c r="L32" s="6">
        <v>16</v>
      </c>
      <c r="M32" s="6">
        <v>16</v>
      </c>
      <c r="N32" s="6">
        <v>188</v>
      </c>
      <c r="O32" s="58">
        <v>0.2</v>
      </c>
      <c r="P32" s="49"/>
      <c r="Q32" s="6">
        <v>4</v>
      </c>
      <c r="R32" s="6">
        <v>3</v>
      </c>
      <c r="S32" s="6">
        <v>68</v>
      </c>
      <c r="T32" s="58">
        <v>0.26</v>
      </c>
    </row>
    <row r="33" spans="2:20" x14ac:dyDescent="0.25">
      <c r="B33" s="50" t="s">
        <v>74</v>
      </c>
      <c r="C33" s="81">
        <f t="shared" ref="C33:H33" si="10">SUM(C30:C32)</f>
        <v>5</v>
      </c>
      <c r="D33" s="81">
        <f>SUM(D30:D32)</f>
        <v>30</v>
      </c>
      <c r="E33" s="81">
        <f t="shared" si="10"/>
        <v>202</v>
      </c>
      <c r="F33" s="81">
        <f t="shared" si="10"/>
        <v>373</v>
      </c>
      <c r="G33" s="81">
        <f t="shared" si="10"/>
        <v>189</v>
      </c>
      <c r="H33" s="81">
        <f t="shared" si="10"/>
        <v>4363</v>
      </c>
      <c r="I33" s="80">
        <f>SUM(I30:I32)/3</f>
        <v>0.45999999999999996</v>
      </c>
      <c r="J33" s="42"/>
      <c r="K33" s="81">
        <f>SUM(K30:K32)</f>
        <v>24</v>
      </c>
      <c r="L33" s="81">
        <f>SUM(L30:L32)</f>
        <v>71</v>
      </c>
      <c r="M33" s="81">
        <f>SUM(M30:M32)</f>
        <v>39</v>
      </c>
      <c r="N33" s="81">
        <f>SUM(N30:N32)</f>
        <v>821</v>
      </c>
      <c r="O33" s="80">
        <f>SUM(O30:O32)/3</f>
        <v>0.39999999999999997</v>
      </c>
      <c r="P33" s="42"/>
      <c r="Q33" s="81">
        <f>SUM(Q30:Q32)</f>
        <v>20</v>
      </c>
      <c r="R33" s="81">
        <f>SUM(R30:R32)</f>
        <v>16</v>
      </c>
      <c r="S33" s="81">
        <f>SUM(S30:S32)</f>
        <v>414</v>
      </c>
      <c r="T33" s="80">
        <f>SUM(T30:T32)/3</f>
        <v>0.31</v>
      </c>
    </row>
    <row r="34" spans="2:20" ht="7.5" customHeight="1" x14ac:dyDescent="0.25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2:20" ht="15" customHeight="1" x14ac:dyDescent="0.25">
      <c r="B35" s="149" t="s">
        <v>62</v>
      </c>
      <c r="C35" s="151" t="s">
        <v>21</v>
      </c>
      <c r="D35" s="151"/>
      <c r="E35" s="151"/>
      <c r="F35" s="151"/>
      <c r="G35" s="151"/>
      <c r="H35" s="151"/>
      <c r="I35" s="151"/>
      <c r="J35" s="42"/>
      <c r="K35" s="152" t="s">
        <v>19</v>
      </c>
      <c r="L35" s="153"/>
      <c r="M35" s="153"/>
      <c r="N35" s="153"/>
      <c r="O35" s="154"/>
      <c r="P35" s="42"/>
      <c r="Q35" s="157" t="s">
        <v>20</v>
      </c>
      <c r="R35" s="157"/>
      <c r="S35" s="157"/>
      <c r="T35" s="157"/>
    </row>
    <row r="36" spans="2:20" ht="15" customHeight="1" x14ac:dyDescent="0.25">
      <c r="B36" s="150"/>
      <c r="C36" s="84" t="s">
        <v>11</v>
      </c>
      <c r="D36" s="84" t="s">
        <v>4</v>
      </c>
      <c r="E36" s="84" t="s">
        <v>5</v>
      </c>
      <c r="F36" s="84" t="s">
        <v>12</v>
      </c>
      <c r="G36" s="84" t="s">
        <v>9</v>
      </c>
      <c r="H36" s="84" t="s">
        <v>13</v>
      </c>
      <c r="I36" s="84" t="s">
        <v>14</v>
      </c>
      <c r="J36" s="47"/>
      <c r="K36" s="84" t="s">
        <v>4</v>
      </c>
      <c r="L36" s="84" t="s">
        <v>8</v>
      </c>
      <c r="M36" s="84" t="s">
        <v>9</v>
      </c>
      <c r="N36" s="84" t="s">
        <v>13</v>
      </c>
      <c r="O36" s="84" t="s">
        <v>14</v>
      </c>
      <c r="P36" s="47"/>
      <c r="Q36" s="84" t="s">
        <v>4</v>
      </c>
      <c r="R36" s="55" t="s">
        <v>9</v>
      </c>
      <c r="S36" s="55" t="s">
        <v>13</v>
      </c>
      <c r="T36" s="55" t="s">
        <v>14</v>
      </c>
    </row>
    <row r="37" spans="2:20" x14ac:dyDescent="0.25">
      <c r="B37" s="48" t="s">
        <v>31</v>
      </c>
      <c r="C37" s="6">
        <v>1</v>
      </c>
      <c r="D37" s="6">
        <v>43</v>
      </c>
      <c r="E37" s="6">
        <v>280</v>
      </c>
      <c r="F37" s="6">
        <v>837</v>
      </c>
      <c r="G37" s="6">
        <v>515</v>
      </c>
      <c r="H37" s="6">
        <v>9489</v>
      </c>
      <c r="I37" s="58">
        <v>0.61</v>
      </c>
      <c r="J37" s="42"/>
      <c r="K37" s="6">
        <v>39</v>
      </c>
      <c r="L37" s="6">
        <v>168</v>
      </c>
      <c r="M37" s="6">
        <v>104</v>
      </c>
      <c r="N37" s="6">
        <v>2034</v>
      </c>
      <c r="O37" s="58">
        <v>0.54</v>
      </c>
      <c r="P37" s="42"/>
      <c r="Q37" s="6">
        <v>39</v>
      </c>
      <c r="R37" s="6">
        <v>42</v>
      </c>
      <c r="S37" s="6">
        <v>1016</v>
      </c>
      <c r="T37" s="58">
        <v>0.3</v>
      </c>
    </row>
    <row r="38" spans="2:20" x14ac:dyDescent="0.25">
      <c r="B38" s="48" t="s">
        <v>32</v>
      </c>
      <c r="C38" s="6">
        <v>1</v>
      </c>
      <c r="D38" s="6">
        <v>14</v>
      </c>
      <c r="E38" s="6">
        <v>137</v>
      </c>
      <c r="F38" s="6">
        <v>255</v>
      </c>
      <c r="G38" s="6">
        <v>87</v>
      </c>
      <c r="H38" s="6">
        <v>1842</v>
      </c>
      <c r="I38" s="58">
        <v>0.55000000000000004</v>
      </c>
      <c r="J38" s="42"/>
      <c r="K38" s="6">
        <v>14</v>
      </c>
      <c r="L38" s="6">
        <v>45</v>
      </c>
      <c r="M38" s="6">
        <v>25</v>
      </c>
      <c r="N38" s="6">
        <v>475</v>
      </c>
      <c r="O38" s="58">
        <v>0.35</v>
      </c>
      <c r="P38" s="42"/>
      <c r="Q38" s="6">
        <v>13</v>
      </c>
      <c r="R38" s="6">
        <v>9</v>
      </c>
      <c r="S38" s="6">
        <v>196</v>
      </c>
      <c r="T38" s="58">
        <v>0.17</v>
      </c>
    </row>
    <row r="39" spans="2:20" x14ac:dyDescent="0.25">
      <c r="B39" s="48" t="s">
        <v>33</v>
      </c>
      <c r="C39" s="6">
        <v>1</v>
      </c>
      <c r="D39" s="6">
        <v>13</v>
      </c>
      <c r="E39" s="6">
        <v>95</v>
      </c>
      <c r="F39" s="6">
        <v>178</v>
      </c>
      <c r="G39" s="6">
        <v>63</v>
      </c>
      <c r="H39" s="6">
        <v>796</v>
      </c>
      <c r="I39" s="58">
        <v>0.45</v>
      </c>
      <c r="J39" s="42"/>
      <c r="K39" s="6">
        <v>11</v>
      </c>
      <c r="L39" s="6">
        <v>50</v>
      </c>
      <c r="M39" s="6">
        <v>18</v>
      </c>
      <c r="N39" s="6">
        <v>258</v>
      </c>
      <c r="O39" s="58">
        <v>0.41</v>
      </c>
      <c r="P39" s="42"/>
      <c r="Q39" s="6">
        <v>10</v>
      </c>
      <c r="R39" s="6">
        <v>8</v>
      </c>
      <c r="S39" s="6">
        <v>129</v>
      </c>
      <c r="T39" s="58">
        <v>0.48</v>
      </c>
    </row>
    <row r="40" spans="2:20" x14ac:dyDescent="0.25">
      <c r="B40" s="48" t="s">
        <v>34</v>
      </c>
      <c r="C40" s="6">
        <v>1</v>
      </c>
      <c r="D40" s="6">
        <v>4</v>
      </c>
      <c r="E40" s="6">
        <v>27</v>
      </c>
      <c r="F40" s="6">
        <v>53</v>
      </c>
      <c r="G40" s="6">
        <v>35</v>
      </c>
      <c r="H40" s="6">
        <v>714</v>
      </c>
      <c r="I40" s="58">
        <v>0.5</v>
      </c>
      <c r="J40" s="42"/>
      <c r="K40" s="6">
        <v>3</v>
      </c>
      <c r="L40" s="6">
        <v>12</v>
      </c>
      <c r="M40" s="6">
        <v>6</v>
      </c>
      <c r="N40" s="6">
        <v>74</v>
      </c>
      <c r="O40" s="58">
        <v>0.52</v>
      </c>
      <c r="P40" s="42"/>
      <c r="Q40" s="6">
        <v>3</v>
      </c>
      <c r="R40" s="6">
        <v>2</v>
      </c>
      <c r="S40" s="6">
        <v>60</v>
      </c>
      <c r="T40" s="58">
        <v>0.78</v>
      </c>
    </row>
    <row r="41" spans="2:20" x14ac:dyDescent="0.25">
      <c r="B41" s="50" t="s">
        <v>74</v>
      </c>
      <c r="C41" s="82">
        <f t="shared" ref="C41:H41" si="11">SUM(C37:C40)</f>
        <v>4</v>
      </c>
      <c r="D41" s="82">
        <f>SUM(D37:D40)</f>
        <v>74</v>
      </c>
      <c r="E41" s="82">
        <f t="shared" si="11"/>
        <v>539</v>
      </c>
      <c r="F41" s="82">
        <f t="shared" si="11"/>
        <v>1323</v>
      </c>
      <c r="G41" s="82">
        <f t="shared" si="11"/>
        <v>700</v>
      </c>
      <c r="H41" s="82">
        <f t="shared" si="11"/>
        <v>12841</v>
      </c>
      <c r="I41" s="85">
        <f>SUM(I37:I40)/4</f>
        <v>0.52750000000000008</v>
      </c>
      <c r="J41" s="42"/>
      <c r="K41" s="82">
        <f>SUM(K37:K40)</f>
        <v>67</v>
      </c>
      <c r="L41" s="82">
        <f>SUM(L37:L40)</f>
        <v>275</v>
      </c>
      <c r="M41" s="82">
        <f>SUM(M37:M40)</f>
        <v>153</v>
      </c>
      <c r="N41" s="82">
        <f>SUM(N37:N40)</f>
        <v>2841</v>
      </c>
      <c r="O41" s="85">
        <f>SUM(O37:O40)/4</f>
        <v>0.45500000000000002</v>
      </c>
      <c r="P41" s="42"/>
      <c r="Q41" s="86">
        <f>SUM(Q37:Q40)</f>
        <v>65</v>
      </c>
      <c r="R41" s="86">
        <f>SUM(R37:R40)</f>
        <v>61</v>
      </c>
      <c r="S41" s="86">
        <f>SUM(S37:S40)</f>
        <v>1401</v>
      </c>
      <c r="T41" s="83">
        <f>SUM(T37:T40)/4</f>
        <v>0.4325</v>
      </c>
    </row>
    <row r="42" spans="2:20" ht="7.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2:20" ht="15" customHeight="1" x14ac:dyDescent="0.25">
      <c r="B43" s="160" t="s">
        <v>35</v>
      </c>
      <c r="C43" s="151" t="s">
        <v>21</v>
      </c>
      <c r="D43" s="151"/>
      <c r="E43" s="151"/>
      <c r="F43" s="151"/>
      <c r="G43" s="151"/>
      <c r="H43" s="151"/>
      <c r="I43" s="151"/>
      <c r="J43" s="42"/>
      <c r="K43" s="152" t="s">
        <v>19</v>
      </c>
      <c r="L43" s="153"/>
      <c r="M43" s="153"/>
      <c r="N43" s="153"/>
      <c r="O43" s="154"/>
      <c r="P43" s="42"/>
      <c r="Q43" s="155" t="s">
        <v>20</v>
      </c>
      <c r="R43" s="156"/>
      <c r="S43" s="156"/>
      <c r="T43" s="156"/>
    </row>
    <row r="44" spans="2:20" ht="15" customHeight="1" x14ac:dyDescent="0.25">
      <c r="B44" s="161"/>
      <c r="C44" s="84" t="s">
        <v>11</v>
      </c>
      <c r="D44" s="84" t="s">
        <v>4</v>
      </c>
      <c r="E44" s="84" t="s">
        <v>5</v>
      </c>
      <c r="F44" s="84" t="s">
        <v>12</v>
      </c>
      <c r="G44" s="84" t="s">
        <v>9</v>
      </c>
      <c r="H44" s="84" t="s">
        <v>13</v>
      </c>
      <c r="I44" s="84" t="s">
        <v>14</v>
      </c>
      <c r="J44" s="87"/>
      <c r="K44" s="84" t="s">
        <v>4</v>
      </c>
      <c r="L44" s="84" t="s">
        <v>8</v>
      </c>
      <c r="M44" s="84" t="s">
        <v>9</v>
      </c>
      <c r="N44" s="84" t="s">
        <v>13</v>
      </c>
      <c r="O44" s="84" t="s">
        <v>14</v>
      </c>
      <c r="P44" s="87"/>
      <c r="Q44" s="84" t="s">
        <v>4</v>
      </c>
      <c r="R44" s="55" t="s">
        <v>9</v>
      </c>
      <c r="S44" s="55" t="s">
        <v>13</v>
      </c>
      <c r="T44" s="55" t="s">
        <v>14</v>
      </c>
    </row>
    <row r="45" spans="2:20" x14ac:dyDescent="0.25">
      <c r="B45" s="51" t="s">
        <v>37</v>
      </c>
      <c r="C45" s="81">
        <v>27</v>
      </c>
      <c r="D45" s="81">
        <f>SUM(D41,D33,D26,D19,D10)</f>
        <v>259</v>
      </c>
      <c r="E45" s="81">
        <f t="shared" ref="E45:G45" si="12">SUM(E41,E33,E26,E19,E10)</f>
        <v>2392</v>
      </c>
      <c r="F45" s="81">
        <f t="shared" si="12"/>
        <v>4840</v>
      </c>
      <c r="G45" s="81">
        <f t="shared" si="12"/>
        <v>2092</v>
      </c>
      <c r="H45" s="81">
        <f>SUM(H41,H33,H26,H19,H10)</f>
        <v>45030</v>
      </c>
      <c r="I45" s="80">
        <f>SUM(I10,I19,I26,I33,I41)/5</f>
        <v>0.56052800000000003</v>
      </c>
      <c r="J45" s="74"/>
      <c r="K45" s="81">
        <f>SUM(K41,K33,K26,K19,K10)</f>
        <v>236</v>
      </c>
      <c r="L45" s="81">
        <f t="shared" ref="L45:N45" si="13">SUM(L41,L33,L26,L19,L10)</f>
        <v>1029</v>
      </c>
      <c r="M45" s="81">
        <f>SUM(M41,M33,M26,M19,M10)</f>
        <v>387</v>
      </c>
      <c r="N45" s="81">
        <f t="shared" si="13"/>
        <v>8613</v>
      </c>
      <c r="O45" s="80">
        <f>SUM(O10,O19,O26,O33,O41)/5</f>
        <v>0.55252666666666672</v>
      </c>
      <c r="P45" s="74"/>
      <c r="Q45" s="81">
        <f>SUM(Q41,Q33,Q26,Q19,Q10)</f>
        <v>196</v>
      </c>
      <c r="R45" s="81">
        <f>SUM(R41,R33,R26,R19,R10)</f>
        <v>157</v>
      </c>
      <c r="S45" s="81">
        <f>SUM(S41,S33,S26,S19,S10)</f>
        <v>4116</v>
      </c>
      <c r="T45" s="80">
        <f>SUM(T10,T19,T26,T33,T41)/5</f>
        <v>0.40210133333333331</v>
      </c>
    </row>
    <row r="46" spans="2:20" x14ac:dyDescent="0.25">
      <c r="N46" s="41"/>
    </row>
    <row r="47" spans="2:20" ht="15" customHeight="1" x14ac:dyDescent="0.25">
      <c r="B47" s="149" t="s">
        <v>93</v>
      </c>
      <c r="C47" s="151" t="s">
        <v>21</v>
      </c>
      <c r="D47" s="151"/>
      <c r="E47" s="151"/>
      <c r="F47" s="151"/>
      <c r="G47" s="151"/>
      <c r="H47" s="151"/>
      <c r="I47" s="151"/>
      <c r="J47" s="42"/>
      <c r="K47" s="152" t="s">
        <v>19</v>
      </c>
      <c r="L47" s="153"/>
      <c r="M47" s="153"/>
      <c r="N47" s="153"/>
      <c r="O47" s="154"/>
      <c r="P47" s="42"/>
      <c r="Q47" s="157" t="s">
        <v>20</v>
      </c>
      <c r="R47" s="157"/>
      <c r="S47" s="157"/>
      <c r="T47" s="157"/>
    </row>
    <row r="48" spans="2:20" ht="15" customHeight="1" x14ac:dyDescent="0.25">
      <c r="B48" s="150"/>
      <c r="C48" s="84" t="s">
        <v>11</v>
      </c>
      <c r="D48" s="84" t="s">
        <v>4</v>
      </c>
      <c r="E48" s="84" t="s">
        <v>5</v>
      </c>
      <c r="F48" s="84" t="s">
        <v>12</v>
      </c>
      <c r="G48" s="84" t="s">
        <v>9</v>
      </c>
      <c r="H48" s="84" t="s">
        <v>13</v>
      </c>
      <c r="I48" s="84" t="s">
        <v>14</v>
      </c>
      <c r="J48" s="47"/>
      <c r="K48" s="84" t="s">
        <v>4</v>
      </c>
      <c r="L48" s="84" t="s">
        <v>8</v>
      </c>
      <c r="M48" s="84" t="s">
        <v>9</v>
      </c>
      <c r="N48" s="84" t="s">
        <v>13</v>
      </c>
      <c r="O48" s="84" t="s">
        <v>14</v>
      </c>
      <c r="P48" s="47"/>
      <c r="Q48" s="84" t="s">
        <v>4</v>
      </c>
      <c r="R48" s="55" t="s">
        <v>9</v>
      </c>
      <c r="S48" s="55" t="s">
        <v>13</v>
      </c>
      <c r="T48" s="55" t="s">
        <v>14</v>
      </c>
    </row>
    <row r="49" spans="2:20" x14ac:dyDescent="0.25">
      <c r="B49" s="48" t="s">
        <v>94</v>
      </c>
      <c r="C49" s="6">
        <v>1</v>
      </c>
      <c r="D49" s="6">
        <v>1</v>
      </c>
      <c r="E49" s="6">
        <v>1</v>
      </c>
      <c r="F49" s="6">
        <v>1</v>
      </c>
      <c r="G49" s="6">
        <v>3</v>
      </c>
      <c r="H49" s="6">
        <v>42</v>
      </c>
      <c r="I49" s="58">
        <v>0.65</v>
      </c>
      <c r="J49" s="42"/>
      <c r="K49" s="6">
        <v>0</v>
      </c>
      <c r="L49" s="6">
        <v>0</v>
      </c>
      <c r="M49" s="6">
        <v>0</v>
      </c>
      <c r="N49" s="6">
        <v>0</v>
      </c>
      <c r="O49" s="58">
        <v>0</v>
      </c>
      <c r="P49" s="42"/>
      <c r="Q49" s="6">
        <v>0</v>
      </c>
      <c r="R49" s="6">
        <v>0</v>
      </c>
      <c r="S49" s="6">
        <v>0</v>
      </c>
      <c r="T49" s="58">
        <v>0</v>
      </c>
    </row>
    <row r="50" spans="2:20" x14ac:dyDescent="0.25">
      <c r="B50" s="50" t="s">
        <v>74</v>
      </c>
      <c r="C50" s="82">
        <f t="shared" ref="C50:I50" si="14">SUM(C49:C49)</f>
        <v>1</v>
      </c>
      <c r="D50" s="82">
        <f t="shared" si="14"/>
        <v>1</v>
      </c>
      <c r="E50" s="82">
        <f t="shared" si="14"/>
        <v>1</v>
      </c>
      <c r="F50" s="82">
        <f t="shared" si="14"/>
        <v>1</v>
      </c>
      <c r="G50" s="82">
        <f t="shared" si="14"/>
        <v>3</v>
      </c>
      <c r="H50" s="82">
        <f t="shared" si="14"/>
        <v>42</v>
      </c>
      <c r="I50" s="85">
        <f t="shared" si="14"/>
        <v>0.65</v>
      </c>
      <c r="J50" s="42"/>
      <c r="K50" s="82">
        <f>SUM(K49:K49)</f>
        <v>0</v>
      </c>
      <c r="L50" s="82">
        <f>SUM(L49:L49)</f>
        <v>0</v>
      </c>
      <c r="M50" s="82">
        <f>SUM(M49:M49)</f>
        <v>0</v>
      </c>
      <c r="N50" s="82">
        <f>SUM(N49:N49)</f>
        <v>0</v>
      </c>
      <c r="O50" s="85">
        <f>SUM(O49:O49)/4</f>
        <v>0</v>
      </c>
      <c r="P50" s="42"/>
      <c r="Q50" s="86">
        <f>SUM(Q49:Q49)</f>
        <v>0</v>
      </c>
      <c r="R50" s="86">
        <f>SUM(R49:R49)</f>
        <v>0</v>
      </c>
      <c r="S50" s="86">
        <f>SUM(S49:S49)</f>
        <v>0</v>
      </c>
      <c r="T50" s="83">
        <f>SUM(T49:T49)/4</f>
        <v>0</v>
      </c>
    </row>
    <row r="51" spans="2:20" ht="8.25" customHeight="1" x14ac:dyDescent="0.2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2:20" ht="15" customHeight="1" x14ac:dyDescent="0.25">
      <c r="B52" s="149" t="s">
        <v>95</v>
      </c>
      <c r="C52" s="151" t="s">
        <v>21</v>
      </c>
      <c r="D52" s="151"/>
      <c r="E52" s="151"/>
      <c r="F52" s="151"/>
      <c r="G52" s="151"/>
      <c r="H52" s="151"/>
      <c r="I52" s="151"/>
      <c r="J52" s="42"/>
      <c r="K52" s="152" t="s">
        <v>19</v>
      </c>
      <c r="L52" s="153"/>
      <c r="M52" s="153"/>
      <c r="N52" s="153"/>
      <c r="O52" s="154"/>
      <c r="P52" s="42"/>
      <c r="Q52" s="157" t="s">
        <v>20</v>
      </c>
      <c r="R52" s="157"/>
      <c r="S52" s="157"/>
      <c r="T52" s="157"/>
    </row>
    <row r="53" spans="2:20" ht="15" customHeight="1" x14ac:dyDescent="0.25">
      <c r="B53" s="150"/>
      <c r="C53" s="84" t="s">
        <v>11</v>
      </c>
      <c r="D53" s="84" t="s">
        <v>4</v>
      </c>
      <c r="E53" s="84" t="s">
        <v>5</v>
      </c>
      <c r="F53" s="84" t="s">
        <v>12</v>
      </c>
      <c r="G53" s="84" t="s">
        <v>9</v>
      </c>
      <c r="H53" s="84" t="s">
        <v>13</v>
      </c>
      <c r="I53" s="84" t="s">
        <v>14</v>
      </c>
      <c r="J53" s="87"/>
      <c r="K53" s="84" t="s">
        <v>4</v>
      </c>
      <c r="L53" s="84" t="s">
        <v>8</v>
      </c>
      <c r="M53" s="84" t="s">
        <v>9</v>
      </c>
      <c r="N53" s="84" t="s">
        <v>13</v>
      </c>
      <c r="O53" s="84" t="s">
        <v>14</v>
      </c>
      <c r="P53" s="87"/>
      <c r="Q53" s="84" t="s">
        <v>4</v>
      </c>
      <c r="R53" s="55" t="s">
        <v>9</v>
      </c>
      <c r="S53" s="55" t="s">
        <v>13</v>
      </c>
      <c r="T53" s="55" t="s">
        <v>14</v>
      </c>
    </row>
    <row r="54" spans="2:20" x14ac:dyDescent="0.25">
      <c r="B54" s="51" t="s">
        <v>37</v>
      </c>
      <c r="C54" s="81">
        <v>28</v>
      </c>
      <c r="D54" s="81">
        <f>SUM(D50,D45)</f>
        <v>260</v>
      </c>
      <c r="E54" s="81">
        <f t="shared" ref="E54:H54" si="15">SUM(E50,E45)</f>
        <v>2393</v>
      </c>
      <c r="F54" s="81">
        <f t="shared" si="15"/>
        <v>4841</v>
      </c>
      <c r="G54" s="81">
        <f t="shared" si="15"/>
        <v>2095</v>
      </c>
      <c r="H54" s="81">
        <f t="shared" si="15"/>
        <v>45072</v>
      </c>
      <c r="I54" s="80">
        <f>AVERAGE(I45,I50)</f>
        <v>0.60526400000000002</v>
      </c>
      <c r="J54" s="74"/>
      <c r="K54" s="81">
        <f>SUM(K50,K45)</f>
        <v>236</v>
      </c>
      <c r="L54" s="81">
        <f t="shared" ref="L54:N54" si="16">SUM(L50,L45)</f>
        <v>1029</v>
      </c>
      <c r="M54" s="81">
        <f t="shared" si="16"/>
        <v>387</v>
      </c>
      <c r="N54" s="81">
        <f t="shared" si="16"/>
        <v>8613</v>
      </c>
      <c r="O54" s="80">
        <f>SUM(O45)</f>
        <v>0.55252666666666672</v>
      </c>
      <c r="P54" s="74"/>
      <c r="Q54" s="81">
        <f t="shared" ref="Q54:S54" si="17">SUM(Q50,Q45)</f>
        <v>196</v>
      </c>
      <c r="R54" s="81">
        <f t="shared" si="17"/>
        <v>157</v>
      </c>
      <c r="S54" s="81">
        <f t="shared" si="17"/>
        <v>4116</v>
      </c>
      <c r="T54" s="80">
        <f>SUM(T45)</f>
        <v>0.40210133333333331</v>
      </c>
    </row>
    <row r="55" spans="2:20" x14ac:dyDescent="0.25">
      <c r="E55" s="32"/>
    </row>
    <row r="56" spans="2:20" x14ac:dyDescent="0.25">
      <c r="E56" s="32"/>
      <c r="N56" s="41"/>
    </row>
  </sheetData>
  <mergeCells count="33">
    <mergeCell ref="K35:O35"/>
    <mergeCell ref="K4:O4"/>
    <mergeCell ref="C4:I4"/>
    <mergeCell ref="C12:I12"/>
    <mergeCell ref="C21:I21"/>
    <mergeCell ref="C28:I28"/>
    <mergeCell ref="B1:T1"/>
    <mergeCell ref="B2:T2"/>
    <mergeCell ref="B43:B44"/>
    <mergeCell ref="B35:B36"/>
    <mergeCell ref="B28:B29"/>
    <mergeCell ref="B21:B22"/>
    <mergeCell ref="B12:B13"/>
    <mergeCell ref="B4:B5"/>
    <mergeCell ref="C35:I35"/>
    <mergeCell ref="Q12:T12"/>
    <mergeCell ref="Q21:T21"/>
    <mergeCell ref="Q28:T28"/>
    <mergeCell ref="Q35:T35"/>
    <mergeCell ref="K12:O12"/>
    <mergeCell ref="K21:O21"/>
    <mergeCell ref="K28:O28"/>
    <mergeCell ref="B52:B53"/>
    <mergeCell ref="C52:I52"/>
    <mergeCell ref="K52:O52"/>
    <mergeCell ref="Q43:T43"/>
    <mergeCell ref="Q52:T52"/>
    <mergeCell ref="B47:B48"/>
    <mergeCell ref="C47:I47"/>
    <mergeCell ref="K47:O47"/>
    <mergeCell ref="Q47:T47"/>
    <mergeCell ref="C43:I43"/>
    <mergeCell ref="K43:O43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29"/>
  <sheetViews>
    <sheetView showGridLines="0" zoomScale="65" zoomScaleNormal="65" workbookViewId="0">
      <selection activeCell="H16" sqref="H16"/>
    </sheetView>
  </sheetViews>
  <sheetFormatPr defaultRowHeight="15" x14ac:dyDescent="0.25"/>
  <cols>
    <col min="1" max="1" width="2.85546875" customWidth="1"/>
    <col min="2" max="2" width="28.28515625" customWidth="1"/>
    <col min="3" max="3" width="25" customWidth="1"/>
    <col min="4" max="4" width="24.140625" customWidth="1"/>
    <col min="5" max="5" width="24.85546875" customWidth="1"/>
  </cols>
  <sheetData>
    <row r="1" spans="1:5" ht="9" customHeight="1" thickBot="1" x14ac:dyDescent="0.3"/>
    <row r="2" spans="1:5" ht="23.25" x14ac:dyDescent="0.35">
      <c r="B2" s="162" t="s">
        <v>67</v>
      </c>
      <c r="C2" s="163"/>
      <c r="D2" s="163"/>
      <c r="E2" s="164"/>
    </row>
    <row r="3" spans="1:5" ht="3.75" customHeight="1" x14ac:dyDescent="0.35">
      <c r="B3" s="36"/>
      <c r="C3" s="12"/>
      <c r="D3" s="12"/>
      <c r="E3" s="13"/>
    </row>
    <row r="4" spans="1:5" ht="23.25" x14ac:dyDescent="0.35">
      <c r="B4" s="172" t="s">
        <v>66</v>
      </c>
      <c r="C4" s="173"/>
      <c r="D4" s="173"/>
      <c r="E4" s="174"/>
    </row>
    <row r="5" spans="1:5" ht="3" customHeight="1" x14ac:dyDescent="0.35">
      <c r="B5" s="36"/>
      <c r="C5" s="12"/>
      <c r="D5" s="12"/>
      <c r="E5" s="13"/>
    </row>
    <row r="6" spans="1:5" ht="23.25" x14ac:dyDescent="0.35">
      <c r="B6" s="172" t="s">
        <v>81</v>
      </c>
      <c r="C6" s="173"/>
      <c r="D6" s="173"/>
      <c r="E6" s="174"/>
    </row>
    <row r="7" spans="1:5" ht="5.25" customHeight="1" thickBot="1" x14ac:dyDescent="0.4">
      <c r="A7" s="12"/>
      <c r="B7" s="33"/>
      <c r="C7" s="34"/>
      <c r="D7" s="34"/>
      <c r="E7" s="35"/>
    </row>
    <row r="8" spans="1:5" ht="15.75" thickBot="1" x14ac:dyDescent="0.3"/>
    <row r="9" spans="1:5" ht="21" customHeight="1" x14ac:dyDescent="0.3">
      <c r="B9" s="165" t="s">
        <v>51</v>
      </c>
      <c r="C9" s="96" t="s">
        <v>52</v>
      </c>
      <c r="D9" s="97" t="s">
        <v>53</v>
      </c>
      <c r="E9" s="98" t="s">
        <v>52</v>
      </c>
    </row>
    <row r="10" spans="1:5" ht="19.5" customHeight="1" thickBot="1" x14ac:dyDescent="0.35">
      <c r="B10" s="166"/>
      <c r="C10" s="99" t="s">
        <v>82</v>
      </c>
      <c r="D10" s="100" t="s">
        <v>83</v>
      </c>
      <c r="E10" s="101" t="s">
        <v>84</v>
      </c>
    </row>
    <row r="11" spans="1:5" ht="21.75" thickBot="1" x14ac:dyDescent="0.4">
      <c r="B11" s="102" t="s">
        <v>54</v>
      </c>
      <c r="C11" s="103">
        <v>112177</v>
      </c>
      <c r="D11" s="103">
        <f>'Realizado 2022'!G54</f>
        <v>2095</v>
      </c>
      <c r="E11" s="103">
        <f>C11+D11</f>
        <v>114272</v>
      </c>
    </row>
    <row r="12" spans="1:5" ht="21.75" thickBot="1" x14ac:dyDescent="0.4">
      <c r="B12" s="102" t="s">
        <v>55</v>
      </c>
      <c r="C12" s="103">
        <v>3421320</v>
      </c>
      <c r="D12" s="103">
        <f>'Realizado 2022'!H54</f>
        <v>45072</v>
      </c>
      <c r="E12" s="103">
        <f>C12+D12</f>
        <v>3466392</v>
      </c>
    </row>
    <row r="13" spans="1:5" ht="12.75" customHeight="1" x14ac:dyDescent="0.35">
      <c r="B13" s="14"/>
      <c r="C13" s="15"/>
      <c r="D13" s="15"/>
      <c r="E13" s="15"/>
    </row>
    <row r="14" spans="1:5" ht="11.25" customHeight="1" thickBot="1" x14ac:dyDescent="0.4">
      <c r="B14" s="14"/>
      <c r="C14" s="14"/>
      <c r="D14" s="14"/>
      <c r="E14" s="14"/>
    </row>
    <row r="15" spans="1:5" ht="21" customHeight="1" x14ac:dyDescent="0.3">
      <c r="B15" s="167" t="s">
        <v>56</v>
      </c>
      <c r="C15" s="16" t="s">
        <v>52</v>
      </c>
      <c r="D15" s="17" t="s">
        <v>53</v>
      </c>
      <c r="E15" s="18" t="s">
        <v>52</v>
      </c>
    </row>
    <row r="16" spans="1:5" ht="19.5" customHeight="1" thickBot="1" x14ac:dyDescent="0.35">
      <c r="B16" s="168"/>
      <c r="C16" s="19" t="s">
        <v>85</v>
      </c>
      <c r="D16" s="20" t="s">
        <v>83</v>
      </c>
      <c r="E16" s="21" t="s">
        <v>86</v>
      </c>
    </row>
    <row r="17" spans="2:5" ht="21.75" thickBot="1" x14ac:dyDescent="0.4">
      <c r="B17" s="22" t="s">
        <v>54</v>
      </c>
      <c r="C17" s="23">
        <v>19924</v>
      </c>
      <c r="D17" s="23">
        <f>'Realizado 2022'!M54</f>
        <v>387</v>
      </c>
      <c r="E17" s="23">
        <f>C17+D17</f>
        <v>20311</v>
      </c>
    </row>
    <row r="18" spans="2:5" ht="21.75" thickBot="1" x14ac:dyDescent="0.4">
      <c r="B18" s="22" t="s">
        <v>55</v>
      </c>
      <c r="C18" s="23">
        <v>647666</v>
      </c>
      <c r="D18" s="23">
        <f>'Realizado 2022'!N54</f>
        <v>8613</v>
      </c>
      <c r="E18" s="23">
        <f>C18+D18</f>
        <v>656279</v>
      </c>
    </row>
    <row r="19" spans="2:5" ht="12.75" customHeight="1" x14ac:dyDescent="0.35">
      <c r="B19" s="14"/>
      <c r="C19" s="15"/>
      <c r="D19" s="15"/>
      <c r="E19" s="15"/>
    </row>
    <row r="20" spans="2:5" ht="6.75" customHeight="1" thickBot="1" x14ac:dyDescent="0.4">
      <c r="B20" s="14"/>
      <c r="C20" s="14"/>
      <c r="D20" s="14"/>
      <c r="E20" s="14"/>
    </row>
    <row r="21" spans="2:5" ht="21" customHeight="1" x14ac:dyDescent="0.3">
      <c r="B21" s="170" t="s">
        <v>57</v>
      </c>
      <c r="C21" s="24" t="s">
        <v>52</v>
      </c>
      <c r="D21" s="25" t="s">
        <v>53</v>
      </c>
      <c r="E21" s="26" t="s">
        <v>52</v>
      </c>
    </row>
    <row r="22" spans="2:5" ht="19.5" customHeight="1" thickBot="1" x14ac:dyDescent="0.35">
      <c r="B22" s="171"/>
      <c r="C22" s="27" t="s">
        <v>87</v>
      </c>
      <c r="D22" s="28" t="s">
        <v>83</v>
      </c>
      <c r="E22" s="29" t="s">
        <v>78</v>
      </c>
    </row>
    <row r="23" spans="2:5" ht="21.75" thickBot="1" x14ac:dyDescent="0.4">
      <c r="B23" s="30" t="s">
        <v>54</v>
      </c>
      <c r="C23" s="31">
        <v>5286</v>
      </c>
      <c r="D23" s="31">
        <f>'Realizado 2022'!R54</f>
        <v>157</v>
      </c>
      <c r="E23" s="31">
        <f>C23+D23</f>
        <v>5443</v>
      </c>
    </row>
    <row r="24" spans="2:5" ht="21.75" thickBot="1" x14ac:dyDescent="0.4">
      <c r="B24" s="30" t="s">
        <v>55</v>
      </c>
      <c r="C24" s="31">
        <v>175434</v>
      </c>
      <c r="D24" s="31">
        <f>'Realizado 2022'!S54</f>
        <v>4116</v>
      </c>
      <c r="E24" s="31">
        <f>C24+D24</f>
        <v>179550</v>
      </c>
    </row>
    <row r="25" spans="2:5" ht="12.75" customHeight="1" x14ac:dyDescent="0.35">
      <c r="B25" s="14"/>
      <c r="C25" s="14"/>
      <c r="D25" s="14"/>
      <c r="E25" s="14"/>
    </row>
    <row r="26" spans="2:5" ht="8.25" customHeight="1" x14ac:dyDescent="0.25"/>
    <row r="27" spans="2:5" ht="8.25" customHeight="1" x14ac:dyDescent="0.25"/>
    <row r="28" spans="2:5" ht="19.5" customHeight="1" x14ac:dyDescent="0.3">
      <c r="B28" s="169" t="s">
        <v>76</v>
      </c>
      <c r="C28" s="169"/>
      <c r="D28" s="169"/>
      <c r="E28" s="169"/>
    </row>
    <row r="29" spans="2:5" ht="18.75" x14ac:dyDescent="0.3">
      <c r="B29" s="169" t="s">
        <v>77</v>
      </c>
      <c r="C29" s="169"/>
      <c r="D29" s="169"/>
      <c r="E29" s="169"/>
    </row>
  </sheetData>
  <mergeCells count="8">
    <mergeCell ref="B2:E2"/>
    <mergeCell ref="B9:B10"/>
    <mergeCell ref="B15:B16"/>
    <mergeCell ref="B28:E28"/>
    <mergeCell ref="B29:E29"/>
    <mergeCell ref="B21:B22"/>
    <mergeCell ref="B6:E6"/>
    <mergeCell ref="B4:E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G44"/>
  <sheetViews>
    <sheetView showGridLines="0" topLeftCell="A34" workbookViewId="0">
      <selection activeCell="F34" sqref="F34"/>
    </sheetView>
  </sheetViews>
  <sheetFormatPr defaultRowHeight="15" x14ac:dyDescent="0.25"/>
  <cols>
    <col min="2" max="2" width="40.28515625" customWidth="1"/>
    <col min="3" max="3" width="13.85546875" customWidth="1"/>
    <col min="4" max="4" width="4.28515625" customWidth="1"/>
    <col min="5" max="5" width="46" customWidth="1"/>
    <col min="6" max="6" width="12.85546875" bestFit="1" customWidth="1"/>
    <col min="7" max="7" width="11.42578125" customWidth="1"/>
    <col min="11" max="11" width="13.28515625" bestFit="1" customWidth="1"/>
  </cols>
  <sheetData>
    <row r="1" spans="2:7" ht="15.75" thickBot="1" x14ac:dyDescent="0.3"/>
    <row r="2" spans="2:7" ht="18.75" x14ac:dyDescent="0.3">
      <c r="B2" s="175" t="s">
        <v>1</v>
      </c>
      <c r="C2" s="175"/>
      <c r="E2" s="179" t="s">
        <v>1</v>
      </c>
      <c r="F2" s="180"/>
      <c r="G2" s="181"/>
    </row>
    <row r="3" spans="2:7" ht="18.75" x14ac:dyDescent="0.3">
      <c r="B3" s="175" t="s">
        <v>68</v>
      </c>
      <c r="C3" s="175"/>
      <c r="E3" s="182" t="s">
        <v>68</v>
      </c>
      <c r="F3" s="175"/>
      <c r="G3" s="183"/>
    </row>
    <row r="4" spans="2:7" ht="15.75" customHeight="1" x14ac:dyDescent="0.3">
      <c r="B4" s="175" t="s">
        <v>98</v>
      </c>
      <c r="C4" s="175"/>
      <c r="E4" s="182" t="s">
        <v>98</v>
      </c>
      <c r="F4" s="175"/>
      <c r="G4" s="183"/>
    </row>
    <row r="5" spans="2:7" ht="19.5" thickBot="1" x14ac:dyDescent="0.35">
      <c r="B5" s="176" t="s">
        <v>88</v>
      </c>
      <c r="C5" s="176"/>
      <c r="E5" s="184" t="s">
        <v>89</v>
      </c>
      <c r="F5" s="185"/>
      <c r="G5" s="186"/>
    </row>
    <row r="6" spans="2:7" ht="15.75" thickBot="1" x14ac:dyDescent="0.3">
      <c r="B6" s="11"/>
      <c r="C6" s="11"/>
      <c r="D6" s="1"/>
      <c r="E6" s="1"/>
      <c r="F6" s="1"/>
      <c r="G6" s="1"/>
    </row>
    <row r="7" spans="2:7" ht="16.5" thickBot="1" x14ac:dyDescent="0.3">
      <c r="B7" s="177" t="s">
        <v>69</v>
      </c>
      <c r="C7" s="178"/>
      <c r="D7" s="2"/>
      <c r="E7" s="177" t="s">
        <v>69</v>
      </c>
      <c r="F7" s="187"/>
      <c r="G7" s="178"/>
    </row>
    <row r="8" spans="2:7" ht="16.5" thickBot="1" x14ac:dyDescent="0.3">
      <c r="B8" s="126" t="s">
        <v>96</v>
      </c>
      <c r="C8" s="127">
        <f>'[2]Realizado 2022'!C44</f>
        <v>27</v>
      </c>
      <c r="D8" s="2"/>
      <c r="E8" s="128" t="s">
        <v>43</v>
      </c>
      <c r="F8" s="129" t="s">
        <v>0</v>
      </c>
      <c r="G8" s="130">
        <f>SUM('[2]Previsão 2023'!D55)</f>
        <v>306</v>
      </c>
    </row>
    <row r="9" spans="2:7" ht="16.5" thickBot="1" x14ac:dyDescent="0.3">
      <c r="B9" s="131" t="s">
        <v>38</v>
      </c>
      <c r="C9" s="132">
        <f>'[2]Realizado 2022'!E44</f>
        <v>2392</v>
      </c>
      <c r="D9" s="2"/>
      <c r="E9" s="133" t="s">
        <v>42</v>
      </c>
      <c r="F9" s="134" t="s">
        <v>0</v>
      </c>
      <c r="G9" s="135">
        <f>SUM('[2]Previsão 2023'!C55)</f>
        <v>37</v>
      </c>
    </row>
    <row r="10" spans="2:7" ht="16.5" thickBot="1" x14ac:dyDescent="0.3">
      <c r="B10" s="136" t="s">
        <v>39</v>
      </c>
      <c r="C10" s="137">
        <f>'[2]Realizado 2022'!D44</f>
        <v>259</v>
      </c>
      <c r="D10" s="2"/>
      <c r="E10" s="133" t="s">
        <v>45</v>
      </c>
      <c r="F10" s="134" t="s">
        <v>99</v>
      </c>
      <c r="G10" s="135">
        <f>SUM('[2]Previsão 2023'!E55)</f>
        <v>501</v>
      </c>
    </row>
    <row r="11" spans="2:7" ht="16.5" thickBot="1" x14ac:dyDescent="0.3">
      <c r="B11" s="131" t="s">
        <v>7</v>
      </c>
      <c r="C11" s="127">
        <f>'[2]Realizado 2022'!F44</f>
        <v>4840</v>
      </c>
      <c r="D11" s="2"/>
      <c r="E11" s="133" t="s">
        <v>48</v>
      </c>
      <c r="F11" s="134" t="s">
        <v>0</v>
      </c>
      <c r="G11" s="135">
        <f>SUM('[2]Previsão 2023'!F55)</f>
        <v>3737</v>
      </c>
    </row>
    <row r="12" spans="2:7" ht="16.5" thickBot="1" x14ac:dyDescent="0.3">
      <c r="B12" s="131" t="s">
        <v>9</v>
      </c>
      <c r="C12" s="127">
        <f>'[2]Realizado 2022'!G44</f>
        <v>2092</v>
      </c>
      <c r="D12" s="2"/>
      <c r="E12" s="138" t="s">
        <v>49</v>
      </c>
      <c r="F12" s="139" t="s">
        <v>0</v>
      </c>
      <c r="G12" s="140">
        <f>SUM('[2]Previsão 2023'!G55)</f>
        <v>87254</v>
      </c>
    </row>
    <row r="13" spans="2:7" ht="16.5" thickBot="1" x14ac:dyDescent="0.3">
      <c r="B13" s="131" t="s">
        <v>10</v>
      </c>
      <c r="C13" s="127">
        <f>'[2]Realizado 2022'!H44</f>
        <v>45030</v>
      </c>
      <c r="D13" s="2"/>
      <c r="E13" s="7"/>
      <c r="F13" s="7"/>
      <c r="G13" s="9"/>
    </row>
    <row r="14" spans="2:7" ht="16.5" thickBot="1" x14ac:dyDescent="0.3">
      <c r="B14" s="131" t="s">
        <v>41</v>
      </c>
      <c r="C14" s="141">
        <f>'[2]Realizado 2022'!I44</f>
        <v>0.56052800000000003</v>
      </c>
      <c r="D14" s="2"/>
      <c r="E14" s="7"/>
      <c r="F14" s="7"/>
      <c r="G14" s="9"/>
    </row>
    <row r="15" spans="2:7" ht="5.25" customHeight="1" x14ac:dyDescent="0.25">
      <c r="E15" s="8"/>
      <c r="F15" s="8"/>
      <c r="G15" s="10"/>
    </row>
    <row r="16" spans="2:7" ht="15.75" thickBot="1" x14ac:dyDescent="0.3">
      <c r="E16" s="8"/>
      <c r="F16" s="8"/>
      <c r="G16" s="10"/>
    </row>
    <row r="17" spans="2:7" ht="16.5" thickBot="1" x14ac:dyDescent="0.3">
      <c r="B17" s="177" t="s">
        <v>2</v>
      </c>
      <c r="C17" s="178"/>
      <c r="E17" s="177" t="s">
        <v>2</v>
      </c>
      <c r="F17" s="187"/>
      <c r="G17" s="178"/>
    </row>
    <row r="18" spans="2:7" ht="16.5" thickBot="1" x14ac:dyDescent="0.3">
      <c r="B18" s="131" t="s">
        <v>6</v>
      </c>
      <c r="C18" s="127">
        <f>'[2]Realizado 2022'!K44</f>
        <v>236</v>
      </c>
      <c r="E18" s="133" t="s">
        <v>42</v>
      </c>
      <c r="F18" s="142"/>
      <c r="G18" s="143">
        <f>SUM('[2]Previsão 2023'!I55)</f>
        <v>31</v>
      </c>
    </row>
    <row r="19" spans="2:7" ht="16.5" thickBot="1" x14ac:dyDescent="0.3">
      <c r="B19" s="144" t="s">
        <v>8</v>
      </c>
      <c r="C19" s="127">
        <f>'[2]Realizado 2022'!L44</f>
        <v>1029</v>
      </c>
      <c r="E19" s="133" t="s">
        <v>44</v>
      </c>
      <c r="F19" s="142"/>
      <c r="G19" s="143">
        <f>SUM('[2]Previsão 2023'!J55)</f>
        <v>70</v>
      </c>
    </row>
    <row r="20" spans="2:7" ht="16.5" thickBot="1" x14ac:dyDescent="0.3">
      <c r="B20" s="131" t="s">
        <v>9</v>
      </c>
      <c r="C20" s="127">
        <f>'[2]Realizado 2022'!M44</f>
        <v>387</v>
      </c>
      <c r="E20" s="133" t="s">
        <v>46</v>
      </c>
      <c r="F20" s="142"/>
      <c r="G20" s="143">
        <f>SUM('[2]Previsão 2023'!K55)</f>
        <v>911</v>
      </c>
    </row>
    <row r="21" spans="2:7" ht="16.5" thickBot="1" x14ac:dyDescent="0.3">
      <c r="B21" s="136" t="s">
        <v>10</v>
      </c>
      <c r="C21" s="127">
        <f>'[2]Realizado 2022'!N44</f>
        <v>8613</v>
      </c>
      <c r="E21" s="138" t="s">
        <v>47</v>
      </c>
      <c r="F21" s="145"/>
      <c r="G21" s="146">
        <f>SUM('[2]Previsão 2023'!L55)</f>
        <v>25706</v>
      </c>
    </row>
    <row r="22" spans="2:7" ht="16.5" thickBot="1" x14ac:dyDescent="0.3">
      <c r="B22" s="131" t="s">
        <v>40</v>
      </c>
      <c r="C22" s="141">
        <f>'[2]Realizado 2022'!O44</f>
        <v>0.55252666666666672</v>
      </c>
      <c r="E22" s="8"/>
      <c r="F22" s="8"/>
      <c r="G22" s="10"/>
    </row>
    <row r="23" spans="2:7" x14ac:dyDescent="0.25">
      <c r="E23" s="8"/>
      <c r="F23" s="8"/>
      <c r="G23" s="10"/>
    </row>
    <row r="24" spans="2:7" ht="2.25" customHeight="1" x14ac:dyDescent="0.25">
      <c r="E24" s="8"/>
      <c r="F24" s="8"/>
      <c r="G24" s="10"/>
    </row>
    <row r="25" spans="2:7" ht="3.75" customHeight="1" thickBot="1" x14ac:dyDescent="0.3">
      <c r="E25" s="8"/>
      <c r="F25" s="8"/>
      <c r="G25" s="10"/>
    </row>
    <row r="26" spans="2:7" ht="16.5" thickBot="1" x14ac:dyDescent="0.3">
      <c r="B26" s="177" t="s">
        <v>3</v>
      </c>
      <c r="C26" s="178"/>
      <c r="E26" s="177" t="s">
        <v>3</v>
      </c>
      <c r="F26" s="187"/>
      <c r="G26" s="178"/>
    </row>
    <row r="27" spans="2:7" ht="16.5" thickBot="1" x14ac:dyDescent="0.3">
      <c r="B27" s="131" t="s">
        <v>6</v>
      </c>
      <c r="C27" s="127">
        <f>'[2]Realizado 2022'!Q44</f>
        <v>196</v>
      </c>
      <c r="E27" s="104" t="s">
        <v>42</v>
      </c>
      <c r="F27" s="147"/>
      <c r="G27" s="143">
        <f>SUM('[2]Previsão 2023'!N55)</f>
        <v>11</v>
      </c>
    </row>
    <row r="28" spans="2:7" ht="16.5" thickBot="1" x14ac:dyDescent="0.3">
      <c r="B28" s="144" t="s">
        <v>9</v>
      </c>
      <c r="C28" s="127">
        <f>'[2]Realizado 2022'!R44</f>
        <v>157</v>
      </c>
      <c r="E28" s="104" t="s">
        <v>50</v>
      </c>
      <c r="F28" s="147"/>
      <c r="G28" s="143">
        <f>SUM('[2]Previsão 2023'!O55)</f>
        <v>330</v>
      </c>
    </row>
    <row r="29" spans="2:7" ht="16.5" thickBot="1" x14ac:dyDescent="0.3">
      <c r="B29" s="131" t="s">
        <v>10</v>
      </c>
      <c r="C29" s="127">
        <f>'[2]Realizado 2022'!S44</f>
        <v>4116</v>
      </c>
      <c r="E29" s="105" t="s">
        <v>49</v>
      </c>
      <c r="F29" s="148"/>
      <c r="G29" s="146">
        <f>SUM('[2]Previsão 2023'!P55)</f>
        <v>10292</v>
      </c>
    </row>
    <row r="30" spans="2:7" ht="16.5" thickBot="1" x14ac:dyDescent="0.3">
      <c r="B30" s="131" t="s">
        <v>40</v>
      </c>
      <c r="C30" s="141">
        <f>'[2]Realizado 2022'!T44</f>
        <v>0.40210133333333331</v>
      </c>
      <c r="E30" s="8"/>
      <c r="F30" s="8"/>
      <c r="G30" s="10"/>
    </row>
    <row r="31" spans="2:7" x14ac:dyDescent="0.25">
      <c r="E31" s="8"/>
      <c r="F31" s="8"/>
      <c r="G31" s="10"/>
    </row>
    <row r="32" spans="2:7" ht="18.75" x14ac:dyDescent="0.3">
      <c r="B32" s="175" t="s">
        <v>1</v>
      </c>
      <c r="C32" s="175"/>
      <c r="E32" s="8"/>
      <c r="F32" s="8"/>
      <c r="G32" s="10"/>
    </row>
    <row r="33" spans="2:7" ht="18.75" x14ac:dyDescent="0.3">
      <c r="B33" s="175" t="s">
        <v>68</v>
      </c>
      <c r="C33" s="175"/>
      <c r="E33" s="8"/>
      <c r="F33" s="8"/>
      <c r="G33" s="10"/>
    </row>
    <row r="34" spans="2:7" ht="18.75" x14ac:dyDescent="0.3">
      <c r="B34" s="175" t="s">
        <v>100</v>
      </c>
      <c r="C34" s="175"/>
      <c r="E34" s="8"/>
      <c r="F34" s="8"/>
      <c r="G34" s="10"/>
    </row>
    <row r="35" spans="2:7" ht="15.75" x14ac:dyDescent="0.25">
      <c r="B35" s="176" t="s">
        <v>88</v>
      </c>
      <c r="C35" s="176"/>
    </row>
    <row r="36" spans="2:7" ht="10.5" customHeight="1" thickBot="1" x14ac:dyDescent="0.3">
      <c r="B36" s="11"/>
      <c r="C36" s="11"/>
    </row>
    <row r="37" spans="2:7" ht="16.5" thickBot="1" x14ac:dyDescent="0.3">
      <c r="B37" s="177" t="s">
        <v>69</v>
      </c>
      <c r="C37" s="178"/>
    </row>
    <row r="38" spans="2:7" ht="16.5" thickBot="1" x14ac:dyDescent="0.3">
      <c r="B38" s="126" t="s">
        <v>96</v>
      </c>
      <c r="C38" s="127">
        <f>'[2]Realizado 2022'!C49</f>
        <v>1</v>
      </c>
    </row>
    <row r="39" spans="2:7" ht="16.5" thickBot="1" x14ac:dyDescent="0.3">
      <c r="B39" s="131" t="s">
        <v>38</v>
      </c>
      <c r="C39" s="132">
        <f>'[2]Realizado 2022'!E49</f>
        <v>1</v>
      </c>
    </row>
    <row r="40" spans="2:7" ht="16.5" thickBot="1" x14ac:dyDescent="0.3">
      <c r="B40" s="136" t="s">
        <v>39</v>
      </c>
      <c r="C40" s="137">
        <f>'[2]Realizado 2022'!D49</f>
        <v>1</v>
      </c>
    </row>
    <row r="41" spans="2:7" ht="16.5" thickBot="1" x14ac:dyDescent="0.3">
      <c r="B41" s="131" t="s">
        <v>7</v>
      </c>
      <c r="C41" s="127">
        <f>'[2]Realizado 2022'!F49</f>
        <v>1</v>
      </c>
    </row>
    <row r="42" spans="2:7" ht="16.5" thickBot="1" x14ac:dyDescent="0.3">
      <c r="B42" s="131" t="s">
        <v>9</v>
      </c>
      <c r="C42" s="127">
        <f>'[2]Realizado 2022'!G49</f>
        <v>3</v>
      </c>
    </row>
    <row r="43" spans="2:7" ht="16.5" thickBot="1" x14ac:dyDescent="0.3">
      <c r="B43" s="131" t="s">
        <v>10</v>
      </c>
      <c r="C43" s="127">
        <f>'[2]Realizado 2022'!H49</f>
        <v>42</v>
      </c>
    </row>
    <row r="44" spans="2:7" ht="16.5" thickBot="1" x14ac:dyDescent="0.3">
      <c r="B44" s="131" t="s">
        <v>41</v>
      </c>
      <c r="C44" s="141">
        <f>'[2]Realizado 2022'!I49</f>
        <v>0.65</v>
      </c>
    </row>
  </sheetData>
  <sheetProtection formatCells="0" formatColumns="0" formatRows="0" insertColumns="0" insertRows="0" insertHyperlinks="0" deleteColumns="0" deleteRows="0"/>
  <mergeCells count="19">
    <mergeCell ref="B2:C2"/>
    <mergeCell ref="B3:C3"/>
    <mergeCell ref="B5:C5"/>
    <mergeCell ref="B4:C4"/>
    <mergeCell ref="E17:G17"/>
    <mergeCell ref="E26:G26"/>
    <mergeCell ref="B7:C7"/>
    <mergeCell ref="B26:C26"/>
    <mergeCell ref="B17:C17"/>
    <mergeCell ref="E2:G2"/>
    <mergeCell ref="E3:G3"/>
    <mergeCell ref="E4:G4"/>
    <mergeCell ref="E5:G5"/>
    <mergeCell ref="E7:G7"/>
    <mergeCell ref="B32:C32"/>
    <mergeCell ref="B33:C33"/>
    <mergeCell ref="B34:C34"/>
    <mergeCell ref="B35:C35"/>
    <mergeCell ref="B37:C37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pageSetUpPr fitToPage="1"/>
  </sheetPr>
  <dimension ref="B1:R56"/>
  <sheetViews>
    <sheetView showGridLines="0" topLeftCell="A46" zoomScale="115" zoomScaleNormal="115" workbookViewId="0">
      <selection activeCell="I55" sqref="I55"/>
    </sheetView>
  </sheetViews>
  <sheetFormatPr defaultRowHeight="15" x14ac:dyDescent="0.25"/>
  <cols>
    <col min="1" max="1" width="1.5703125" customWidth="1"/>
    <col min="2" max="2" width="11.5703125" customWidth="1"/>
    <col min="3" max="6" width="9.28515625" bestFit="1" customWidth="1"/>
    <col min="7" max="7" width="9.140625" customWidth="1"/>
    <col min="8" max="8" width="2.28515625" customWidth="1"/>
    <col min="9" max="9" width="7.7109375" customWidth="1"/>
    <col min="12" max="12" width="8.85546875" customWidth="1"/>
    <col min="13" max="13" width="2.85546875" customWidth="1"/>
    <col min="14" max="14" width="7.7109375" customWidth="1"/>
    <col min="17" max="17" width="2.140625" customWidth="1"/>
  </cols>
  <sheetData>
    <row r="1" spans="2:16" ht="3.75" customHeight="1" x14ac:dyDescent="0.25"/>
    <row r="2" spans="2:16" ht="18.75" x14ac:dyDescent="0.3">
      <c r="B2" s="208" t="s">
        <v>36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2:16" ht="18.75" customHeight="1" x14ac:dyDescent="0.25">
      <c r="B3" s="209" t="s">
        <v>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2:16" ht="3.75" customHeight="1" x14ac:dyDescent="0.25"/>
    <row r="5" spans="2:16" ht="15" customHeight="1" x14ac:dyDescent="0.25">
      <c r="B5" s="200" t="s">
        <v>61</v>
      </c>
      <c r="C5" s="204" t="s">
        <v>21</v>
      </c>
      <c r="D5" s="205"/>
      <c r="E5" s="205"/>
      <c r="F5" s="205"/>
      <c r="G5" s="206"/>
      <c r="I5" s="207" t="s">
        <v>19</v>
      </c>
      <c r="J5" s="207"/>
      <c r="K5" s="207"/>
      <c r="L5" s="207"/>
      <c r="N5" s="197" t="s">
        <v>20</v>
      </c>
      <c r="O5" s="197"/>
      <c r="P5" s="197"/>
    </row>
    <row r="6" spans="2:16" x14ac:dyDescent="0.25">
      <c r="B6" s="201"/>
      <c r="C6" s="38" t="s">
        <v>90</v>
      </c>
      <c r="D6" s="38" t="s">
        <v>5</v>
      </c>
      <c r="E6" s="38" t="s">
        <v>12</v>
      </c>
      <c r="F6" s="38" t="s">
        <v>9</v>
      </c>
      <c r="G6" s="38" t="s">
        <v>13</v>
      </c>
      <c r="H6" s="39"/>
      <c r="I6" s="38" t="s">
        <v>4</v>
      </c>
      <c r="J6" s="38" t="s">
        <v>8</v>
      </c>
      <c r="K6" s="38" t="s">
        <v>9</v>
      </c>
      <c r="L6" s="38" t="s">
        <v>13</v>
      </c>
      <c r="M6" s="39"/>
      <c r="N6" s="38" t="s">
        <v>4</v>
      </c>
      <c r="O6" s="40" t="s">
        <v>9</v>
      </c>
      <c r="P6" s="40" t="s">
        <v>13</v>
      </c>
    </row>
    <row r="7" spans="2:16" x14ac:dyDescent="0.25">
      <c r="B7" s="52" t="s">
        <v>16</v>
      </c>
      <c r="C7" s="6">
        <v>0</v>
      </c>
      <c r="D7" s="6">
        <v>5</v>
      </c>
      <c r="E7" s="6">
        <v>5</v>
      </c>
      <c r="F7" s="6">
        <v>31</v>
      </c>
      <c r="G7" s="6">
        <v>705</v>
      </c>
      <c r="H7" s="37"/>
      <c r="I7" s="6">
        <v>1</v>
      </c>
      <c r="J7" s="6">
        <v>2</v>
      </c>
      <c r="K7" s="6">
        <v>8</v>
      </c>
      <c r="L7" s="6">
        <v>180</v>
      </c>
      <c r="M7" s="37"/>
      <c r="N7" s="6">
        <v>0</v>
      </c>
      <c r="O7" s="6">
        <v>2</v>
      </c>
      <c r="P7" s="6">
        <v>60</v>
      </c>
    </row>
    <row r="8" spans="2:16" x14ac:dyDescent="0.25">
      <c r="B8" s="52" t="s">
        <v>17</v>
      </c>
      <c r="C8" s="6">
        <v>9</v>
      </c>
      <c r="D8" s="6">
        <v>15</v>
      </c>
      <c r="E8" s="6">
        <v>18</v>
      </c>
      <c r="F8" s="6">
        <v>183</v>
      </c>
      <c r="G8" s="6">
        <v>5245</v>
      </c>
      <c r="H8" s="37"/>
      <c r="I8" s="6">
        <v>1</v>
      </c>
      <c r="J8" s="6">
        <v>7</v>
      </c>
      <c r="K8" s="6">
        <v>31</v>
      </c>
      <c r="L8" s="6">
        <v>1045</v>
      </c>
      <c r="M8" s="37"/>
      <c r="N8" s="6">
        <v>0</v>
      </c>
      <c r="O8" s="6">
        <v>11</v>
      </c>
      <c r="P8" s="6">
        <v>355</v>
      </c>
    </row>
    <row r="9" spans="2:16" x14ac:dyDescent="0.25">
      <c r="B9" s="52" t="s">
        <v>30</v>
      </c>
      <c r="C9" s="6">
        <v>6</v>
      </c>
      <c r="D9" s="6">
        <v>8</v>
      </c>
      <c r="E9" s="6">
        <v>9</v>
      </c>
      <c r="F9" s="6">
        <v>33</v>
      </c>
      <c r="G9" s="6">
        <v>1100</v>
      </c>
      <c r="H9" s="37"/>
      <c r="I9" s="6">
        <v>0</v>
      </c>
      <c r="J9" s="6">
        <v>0</v>
      </c>
      <c r="K9" s="6">
        <v>11</v>
      </c>
      <c r="L9" s="6">
        <v>400</v>
      </c>
      <c r="M9" s="37"/>
      <c r="N9" s="6">
        <v>0</v>
      </c>
      <c r="O9" s="6">
        <v>5</v>
      </c>
      <c r="P9" s="6">
        <v>195</v>
      </c>
    </row>
    <row r="10" spans="2:16" x14ac:dyDescent="0.25">
      <c r="B10" s="52" t="s">
        <v>18</v>
      </c>
      <c r="C10" s="6">
        <v>4</v>
      </c>
      <c r="D10" s="6">
        <v>5</v>
      </c>
      <c r="E10" s="6">
        <v>6</v>
      </c>
      <c r="F10" s="6">
        <v>67</v>
      </c>
      <c r="G10" s="6">
        <v>1851</v>
      </c>
      <c r="H10" s="37"/>
      <c r="I10" s="6">
        <v>0</v>
      </c>
      <c r="J10" s="6">
        <v>0</v>
      </c>
      <c r="K10" s="6">
        <v>25</v>
      </c>
      <c r="L10" s="6">
        <v>720</v>
      </c>
      <c r="M10" s="37"/>
      <c r="N10" s="6">
        <v>0</v>
      </c>
      <c r="O10" s="6">
        <v>7</v>
      </c>
      <c r="P10" s="6">
        <v>220</v>
      </c>
    </row>
    <row r="11" spans="2:16" x14ac:dyDescent="0.25">
      <c r="B11" s="5" t="s">
        <v>37</v>
      </c>
      <c r="C11" s="57">
        <f>SUM(C7:C10)</f>
        <v>19</v>
      </c>
      <c r="D11" s="57">
        <f>SUM(D7:D10)</f>
        <v>33</v>
      </c>
      <c r="E11" s="57">
        <f>SUM(E7:E10)</f>
        <v>38</v>
      </c>
      <c r="F11" s="57">
        <f t="shared" ref="F11:G11" si="0">SUM(F7:F10)</f>
        <v>314</v>
      </c>
      <c r="G11" s="57">
        <f t="shared" si="0"/>
        <v>8901</v>
      </c>
      <c r="H11" s="64"/>
      <c r="I11" s="57">
        <f>SUM(I7:I10)</f>
        <v>2</v>
      </c>
      <c r="J11" s="57">
        <f t="shared" ref="J11" si="1">SUM(J7:J10)</f>
        <v>9</v>
      </c>
      <c r="K11" s="57">
        <f t="shared" ref="K11" si="2">SUM(K7:K10)</f>
        <v>75</v>
      </c>
      <c r="L11" s="57">
        <f t="shared" ref="L11" si="3">SUM(L7:L10)</f>
        <v>2345</v>
      </c>
      <c r="M11" s="64"/>
      <c r="N11" s="57">
        <f t="shared" ref="N11" si="4">SUM(N7:N10)</f>
        <v>0</v>
      </c>
      <c r="O11" s="57">
        <f t="shared" ref="O11" si="5">SUM(O7:O10)</f>
        <v>25</v>
      </c>
      <c r="P11" s="57">
        <f t="shared" ref="P11" si="6">SUM(P7:P10)</f>
        <v>830</v>
      </c>
    </row>
    <row r="12" spans="2:16" ht="14.25" customHeight="1" x14ac:dyDescent="0.25"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</row>
    <row r="13" spans="2:16" x14ac:dyDescent="0.25">
      <c r="B13" s="202" t="s">
        <v>60</v>
      </c>
      <c r="C13" s="204" t="s">
        <v>21</v>
      </c>
      <c r="D13" s="205"/>
      <c r="E13" s="205"/>
      <c r="F13" s="205"/>
      <c r="G13" s="206"/>
      <c r="H13" s="3"/>
      <c r="I13" s="207" t="s">
        <v>19</v>
      </c>
      <c r="J13" s="207"/>
      <c r="K13" s="207"/>
      <c r="L13" s="207"/>
      <c r="M13" s="3"/>
      <c r="N13" s="197" t="s">
        <v>20</v>
      </c>
      <c r="O13" s="197"/>
      <c r="P13" s="197"/>
    </row>
    <row r="14" spans="2:16" x14ac:dyDescent="0.25">
      <c r="B14" s="203"/>
      <c r="C14" s="88" t="s">
        <v>90</v>
      </c>
      <c r="D14" s="88" t="s">
        <v>5</v>
      </c>
      <c r="E14" s="88" t="s">
        <v>12</v>
      </c>
      <c r="F14" s="88" t="s">
        <v>9</v>
      </c>
      <c r="G14" s="88" t="s">
        <v>13</v>
      </c>
      <c r="H14" s="39"/>
      <c r="I14" s="88" t="s">
        <v>90</v>
      </c>
      <c r="J14" s="88" t="s">
        <v>8</v>
      </c>
      <c r="K14" s="88" t="s">
        <v>9</v>
      </c>
      <c r="L14" s="88" t="s">
        <v>13</v>
      </c>
      <c r="M14" s="39"/>
      <c r="N14" s="89" t="s">
        <v>4</v>
      </c>
      <c r="O14" s="89" t="s">
        <v>9</v>
      </c>
      <c r="P14" s="89" t="s">
        <v>13</v>
      </c>
    </row>
    <row r="15" spans="2:16" ht="16.5" customHeight="1" x14ac:dyDescent="0.25">
      <c r="B15" s="52" t="s">
        <v>15</v>
      </c>
      <c r="C15" s="90">
        <f>'[1]Nordeste I'!$C$19</f>
        <v>0</v>
      </c>
      <c r="D15" s="90">
        <f>'[1]Nordeste I'!$C$18</f>
        <v>20</v>
      </c>
      <c r="E15" s="90">
        <f>'[1]Nordeste I'!$C$17</f>
        <v>24</v>
      </c>
      <c r="F15" s="91">
        <f>'[1]Nordeste I'!$C$20</f>
        <v>235</v>
      </c>
      <c r="G15" s="91">
        <f>'[1]Nordeste I'!$C$21</f>
        <v>4938</v>
      </c>
      <c r="H15" s="53"/>
      <c r="I15" s="92">
        <f>'[1]Nordeste I'!$C$30</f>
        <v>3</v>
      </c>
      <c r="J15" s="92">
        <f>'[1]Nordeste I'!$C$29</f>
        <v>4</v>
      </c>
      <c r="K15" s="92">
        <f>'[1]Nordeste I'!$C$31</f>
        <v>68</v>
      </c>
      <c r="L15" s="91">
        <f>'[1]Nordeste I'!$C$32</f>
        <v>2010</v>
      </c>
      <c r="M15" s="53"/>
      <c r="N15" s="92">
        <f>'[1]Nordeste I'!$C$39</f>
        <v>2</v>
      </c>
      <c r="O15" s="92">
        <f>'[1]Nordeste I'!$C$40</f>
        <v>23</v>
      </c>
      <c r="P15" s="91">
        <f>'[1]Nordeste I'!$C$41</f>
        <v>735</v>
      </c>
    </row>
    <row r="16" spans="2:16" ht="16.5" customHeight="1" x14ac:dyDescent="0.25">
      <c r="B16" s="52" t="s">
        <v>22</v>
      </c>
      <c r="C16" s="90">
        <f>'[1]Nordeste II'!$C$19</f>
        <v>0</v>
      </c>
      <c r="D16" s="90">
        <f>'[1]Nordeste II'!$C$18</f>
        <v>43</v>
      </c>
      <c r="E16" s="90">
        <f>'[1]Nordeste II'!$C$17</f>
        <v>81</v>
      </c>
      <c r="F16" s="91">
        <f>'[1]Nordeste II'!$C$20</f>
        <v>529</v>
      </c>
      <c r="G16" s="91">
        <f>'[1]Nordeste II'!$C$21</f>
        <v>14487</v>
      </c>
      <c r="H16" s="53"/>
      <c r="I16" s="92">
        <f>'[1]Nordeste II'!$C$30</f>
        <v>6</v>
      </c>
      <c r="J16" s="92">
        <v>8</v>
      </c>
      <c r="K16" s="92">
        <f>'[1]Nordeste II'!$C$31</f>
        <v>144</v>
      </c>
      <c r="L16" s="91">
        <v>4540</v>
      </c>
      <c r="M16" s="53"/>
      <c r="N16" s="92">
        <f>'[1]Nordeste II'!$C$39</f>
        <v>0</v>
      </c>
      <c r="O16" s="92">
        <f>'[1]Nordeste II'!$C$40</f>
        <v>55</v>
      </c>
      <c r="P16" s="91">
        <f>'[1]Nordeste II'!$C$41</f>
        <v>1639</v>
      </c>
    </row>
    <row r="17" spans="2:16" ht="16.5" customHeight="1" x14ac:dyDescent="0.25">
      <c r="B17" s="52" t="s">
        <v>23</v>
      </c>
      <c r="C17" s="90">
        <f>'[1]Nordeste III'!$C$19</f>
        <v>0</v>
      </c>
      <c r="D17" s="90">
        <f>'[1]Nordeste III'!$C$18</f>
        <v>34</v>
      </c>
      <c r="E17" s="90">
        <f>'[1]Nordeste III'!$C$17</f>
        <v>56</v>
      </c>
      <c r="F17" s="91">
        <f>'[1]Nordeste III'!$C$20</f>
        <v>241</v>
      </c>
      <c r="G17" s="91">
        <f>'[1]Nordeste III'!$C$21</f>
        <v>6161</v>
      </c>
      <c r="H17" s="53"/>
      <c r="I17" s="92">
        <f>'[1]Nordeste III'!$C$30</f>
        <v>17</v>
      </c>
      <c r="J17" s="92">
        <f>'[1]Nordeste III'!$C$29</f>
        <v>17</v>
      </c>
      <c r="K17" s="92">
        <f>'[1]Nordeste III'!$C$31</f>
        <v>60</v>
      </c>
      <c r="L17" s="91">
        <f>'[1]Nordeste III'!$C$32</f>
        <v>1905</v>
      </c>
      <c r="M17" s="53"/>
      <c r="N17" s="92">
        <f>'[1]Nordeste III'!$C$39</f>
        <v>4</v>
      </c>
      <c r="O17" s="92">
        <f>'[1]Nordeste III'!$C$40</f>
        <v>25</v>
      </c>
      <c r="P17" s="91">
        <f>'[1]Nordeste III'!$C$41</f>
        <v>750</v>
      </c>
    </row>
    <row r="18" spans="2:16" ht="16.5" customHeight="1" x14ac:dyDescent="0.25">
      <c r="B18" s="52" t="s">
        <v>24</v>
      </c>
      <c r="C18" s="90">
        <f>'[1]Nordeste IV'!$C$19</f>
        <v>0</v>
      </c>
      <c r="D18" s="90">
        <f>'[1]Nordeste IV'!$C$18</f>
        <v>20</v>
      </c>
      <c r="E18" s="90">
        <f>'[1]Nordeste IV'!$C$17</f>
        <v>23</v>
      </c>
      <c r="F18" s="91">
        <f>'[1]Nordeste IV'!$C$20</f>
        <v>124</v>
      </c>
      <c r="G18" s="91">
        <f>'[1]Nordeste IV'!$C$21</f>
        <v>2710</v>
      </c>
      <c r="H18" s="53"/>
      <c r="I18" s="92">
        <f>'[1]Nordeste IV'!$C$30</f>
        <v>0</v>
      </c>
      <c r="J18" s="92">
        <f>'[1]Nordeste IV'!$C$29</f>
        <v>6</v>
      </c>
      <c r="K18" s="92">
        <f>'[1]Nordeste IV'!$C$31</f>
        <v>31</v>
      </c>
      <c r="L18" s="91">
        <f>'[1]Nordeste IV'!$C$32</f>
        <v>930</v>
      </c>
      <c r="M18" s="53"/>
      <c r="N18" s="92">
        <f>'[1]Nordeste IV'!$C$39</f>
        <v>1</v>
      </c>
      <c r="O18" s="92">
        <f>'[1]Nordeste IV'!$C$40</f>
        <v>11</v>
      </c>
      <c r="P18" s="91">
        <f>'[1]Nordeste IV'!$C$41</f>
        <v>380</v>
      </c>
    </row>
    <row r="19" spans="2:16" ht="16.5" customHeight="1" x14ac:dyDescent="0.25">
      <c r="B19" s="52" t="s">
        <v>58</v>
      </c>
      <c r="C19" s="90">
        <f>'[1]Nordeste V'!$C$19</f>
        <v>0</v>
      </c>
      <c r="D19" s="90">
        <f>'[1]Nordeste V'!$C$18</f>
        <v>7</v>
      </c>
      <c r="E19" s="90">
        <f>'[1]Nordeste V'!$C$17</f>
        <v>10</v>
      </c>
      <c r="F19" s="91">
        <v>101</v>
      </c>
      <c r="G19" s="91">
        <v>2635</v>
      </c>
      <c r="H19" s="53"/>
      <c r="I19" s="92">
        <f>'[1]Nordeste V'!$C$30</f>
        <v>1</v>
      </c>
      <c r="J19" s="92">
        <f>'[1]Nordeste V'!$C$29</f>
        <v>2</v>
      </c>
      <c r="K19" s="92">
        <v>24</v>
      </c>
      <c r="L19" s="91">
        <v>850</v>
      </c>
      <c r="M19" s="53"/>
      <c r="N19" s="92">
        <f>'[1]Nordeste V'!$C$39</f>
        <v>0</v>
      </c>
      <c r="O19" s="92">
        <f>'[1]Nordeste V'!$C$40</f>
        <v>7</v>
      </c>
      <c r="P19" s="91">
        <f>'[1]Nordeste V'!$C$41</f>
        <v>210</v>
      </c>
    </row>
    <row r="20" spans="2:16" ht="15.75" customHeight="1" x14ac:dyDescent="0.25">
      <c r="B20" s="5" t="s">
        <v>37</v>
      </c>
      <c r="C20" s="65">
        <f>SUM(C15:C19)</f>
        <v>0</v>
      </c>
      <c r="D20" s="65">
        <f t="shared" ref="D20:I20" si="7">SUM(D15:D19)</f>
        <v>124</v>
      </c>
      <c r="E20" s="65">
        <f t="shared" si="7"/>
        <v>194</v>
      </c>
      <c r="F20" s="65">
        <f t="shared" si="7"/>
        <v>1230</v>
      </c>
      <c r="G20" s="65">
        <f t="shared" si="7"/>
        <v>30931</v>
      </c>
      <c r="H20" s="66"/>
      <c r="I20" s="65">
        <f t="shared" si="7"/>
        <v>27</v>
      </c>
      <c r="J20" s="65">
        <f t="shared" ref="J20" si="8">SUM(J15:J19)</f>
        <v>37</v>
      </c>
      <c r="K20" s="65">
        <f t="shared" ref="K20" si="9">SUM(K15:K19)</f>
        <v>327</v>
      </c>
      <c r="L20" s="65">
        <f t="shared" ref="L20:N20" si="10">SUM(L15:L19)</f>
        <v>10235</v>
      </c>
      <c r="M20" s="66"/>
      <c r="N20" s="65">
        <f t="shared" si="10"/>
        <v>7</v>
      </c>
      <c r="O20" s="65">
        <f t="shared" ref="O20" si="11">SUM(O15:O19)</f>
        <v>121</v>
      </c>
      <c r="P20" s="65">
        <f t="shared" ref="P20" si="12">SUM(P15:P19)</f>
        <v>3714</v>
      </c>
    </row>
    <row r="21" spans="2:16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x14ac:dyDescent="0.25">
      <c r="B22" s="200" t="s">
        <v>72</v>
      </c>
      <c r="C22" s="204" t="s">
        <v>21</v>
      </c>
      <c r="D22" s="205"/>
      <c r="E22" s="205"/>
      <c r="F22" s="205"/>
      <c r="G22" s="206"/>
      <c r="H22" s="3"/>
      <c r="I22" s="207" t="s">
        <v>19</v>
      </c>
      <c r="J22" s="207"/>
      <c r="K22" s="207"/>
      <c r="L22" s="207"/>
      <c r="M22" s="3"/>
      <c r="N22" s="197" t="s">
        <v>20</v>
      </c>
      <c r="O22" s="197"/>
      <c r="P22" s="197"/>
    </row>
    <row r="23" spans="2:16" x14ac:dyDescent="0.25">
      <c r="B23" s="201"/>
      <c r="C23" s="38" t="s">
        <v>90</v>
      </c>
      <c r="D23" s="38" t="s">
        <v>5</v>
      </c>
      <c r="E23" s="38" t="s">
        <v>12</v>
      </c>
      <c r="F23" s="38" t="s">
        <v>9</v>
      </c>
      <c r="G23" s="38" t="s">
        <v>13</v>
      </c>
      <c r="H23" s="39"/>
      <c r="I23" s="38" t="s">
        <v>90</v>
      </c>
      <c r="J23" s="38" t="s">
        <v>8</v>
      </c>
      <c r="K23" s="38" t="s">
        <v>9</v>
      </c>
      <c r="L23" s="38" t="s">
        <v>13</v>
      </c>
      <c r="M23" s="68"/>
      <c r="N23" s="40" t="s">
        <v>4</v>
      </c>
      <c r="O23" s="40" t="s">
        <v>9</v>
      </c>
      <c r="P23" s="40" t="s">
        <v>13</v>
      </c>
    </row>
    <row r="24" spans="2:16" x14ac:dyDescent="0.25">
      <c r="B24" s="52" t="s">
        <v>25</v>
      </c>
      <c r="C24" s="6">
        <v>11</v>
      </c>
      <c r="D24" s="6">
        <v>6</v>
      </c>
      <c r="E24" s="6">
        <v>20</v>
      </c>
      <c r="F24" s="6">
        <v>186</v>
      </c>
      <c r="G24" s="6">
        <v>3665</v>
      </c>
      <c r="H24" s="37"/>
      <c r="I24" s="6">
        <v>0</v>
      </c>
      <c r="J24" s="6">
        <v>0</v>
      </c>
      <c r="K24" s="6">
        <v>35</v>
      </c>
      <c r="L24" s="6">
        <v>953</v>
      </c>
      <c r="M24" s="3"/>
      <c r="N24" s="6">
        <v>0</v>
      </c>
      <c r="O24" s="6">
        <v>18</v>
      </c>
      <c r="P24" s="6">
        <v>631</v>
      </c>
    </row>
    <row r="25" spans="2:16" ht="19.5" customHeight="1" x14ac:dyDescent="0.25">
      <c r="B25" s="52" t="s">
        <v>26</v>
      </c>
      <c r="C25" s="6">
        <v>1</v>
      </c>
      <c r="D25" s="6">
        <v>38</v>
      </c>
      <c r="E25" s="6">
        <v>50</v>
      </c>
      <c r="F25" s="6">
        <v>505</v>
      </c>
      <c r="G25" s="6">
        <v>12441</v>
      </c>
      <c r="H25" s="37"/>
      <c r="I25" s="6">
        <v>0</v>
      </c>
      <c r="J25" s="6">
        <v>0</v>
      </c>
      <c r="K25" s="6">
        <v>120</v>
      </c>
      <c r="L25" s="6">
        <v>3635</v>
      </c>
      <c r="M25" s="3"/>
      <c r="N25" s="6">
        <v>0</v>
      </c>
      <c r="O25" s="6">
        <v>35</v>
      </c>
      <c r="P25" s="6">
        <v>1334</v>
      </c>
    </row>
    <row r="26" spans="2:16" ht="19.5" customHeight="1" x14ac:dyDescent="0.25">
      <c r="B26" s="52" t="s">
        <v>80</v>
      </c>
      <c r="C26" s="6">
        <v>0</v>
      </c>
      <c r="D26" s="6">
        <v>5</v>
      </c>
      <c r="E26" s="6">
        <v>5</v>
      </c>
      <c r="F26" s="6">
        <v>91</v>
      </c>
      <c r="G26" s="6">
        <v>2360</v>
      </c>
      <c r="H26" s="37"/>
      <c r="I26" s="6">
        <v>0</v>
      </c>
      <c r="J26" s="6">
        <v>2</v>
      </c>
      <c r="K26" s="6">
        <v>21</v>
      </c>
      <c r="L26" s="6">
        <v>630</v>
      </c>
      <c r="M26" s="3"/>
      <c r="N26" s="6">
        <v>1</v>
      </c>
      <c r="O26" s="6">
        <v>6</v>
      </c>
      <c r="P26" s="6">
        <v>260</v>
      </c>
    </row>
    <row r="27" spans="2:16" x14ac:dyDescent="0.25">
      <c r="B27" s="5" t="s">
        <v>37</v>
      </c>
      <c r="C27" s="65">
        <f>SUM(C22:C26)</f>
        <v>12</v>
      </c>
      <c r="D27" s="65">
        <f t="shared" ref="D27:P27" si="13">SUM(D22:D26)</f>
        <v>49</v>
      </c>
      <c r="E27" s="65">
        <f t="shared" si="13"/>
        <v>75</v>
      </c>
      <c r="F27" s="65">
        <f t="shared" si="13"/>
        <v>782</v>
      </c>
      <c r="G27" s="65">
        <f t="shared" si="13"/>
        <v>18466</v>
      </c>
      <c r="H27" s="66"/>
      <c r="I27" s="65">
        <f t="shared" si="13"/>
        <v>0</v>
      </c>
      <c r="J27" s="65">
        <f t="shared" si="13"/>
        <v>2</v>
      </c>
      <c r="K27" s="65">
        <f t="shared" si="13"/>
        <v>176</v>
      </c>
      <c r="L27" s="65">
        <f t="shared" si="13"/>
        <v>5218</v>
      </c>
      <c r="M27" s="3"/>
      <c r="N27" s="65">
        <f t="shared" si="13"/>
        <v>1</v>
      </c>
      <c r="O27" s="65">
        <f t="shared" si="13"/>
        <v>59</v>
      </c>
      <c r="P27" s="65">
        <f t="shared" si="13"/>
        <v>2225</v>
      </c>
    </row>
    <row r="28" spans="2:16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2:16" x14ac:dyDescent="0.25">
      <c r="B29" s="202" t="s">
        <v>71</v>
      </c>
      <c r="C29" s="204" t="s">
        <v>21</v>
      </c>
      <c r="D29" s="205"/>
      <c r="E29" s="205"/>
      <c r="F29" s="205"/>
      <c r="G29" s="206"/>
      <c r="H29" s="3"/>
      <c r="I29" s="207" t="s">
        <v>19</v>
      </c>
      <c r="J29" s="207"/>
      <c r="K29" s="207"/>
      <c r="L29" s="207"/>
      <c r="M29" s="3"/>
      <c r="N29" s="197" t="s">
        <v>20</v>
      </c>
      <c r="O29" s="197"/>
      <c r="P29" s="197"/>
    </row>
    <row r="30" spans="2:16" x14ac:dyDescent="0.25">
      <c r="B30" s="203"/>
      <c r="C30" s="38" t="s">
        <v>90</v>
      </c>
      <c r="D30" s="38" t="s">
        <v>5</v>
      </c>
      <c r="E30" s="38" t="s">
        <v>12</v>
      </c>
      <c r="F30" s="38" t="s">
        <v>9</v>
      </c>
      <c r="G30" s="38" t="s">
        <v>13</v>
      </c>
      <c r="H30" s="39"/>
      <c r="I30" s="38" t="s">
        <v>90</v>
      </c>
      <c r="J30" s="38" t="s">
        <v>8</v>
      </c>
      <c r="K30" s="38" t="s">
        <v>9</v>
      </c>
      <c r="L30" s="38" t="s">
        <v>13</v>
      </c>
      <c r="M30" s="39"/>
      <c r="N30" s="40" t="s">
        <v>4</v>
      </c>
      <c r="O30" s="40" t="s">
        <v>9</v>
      </c>
      <c r="P30" s="40" t="s">
        <v>13</v>
      </c>
    </row>
    <row r="31" spans="2:16" ht="16.5" customHeight="1" x14ac:dyDescent="0.25">
      <c r="B31" s="52" t="s">
        <v>27</v>
      </c>
      <c r="C31" s="6">
        <v>0</v>
      </c>
      <c r="D31" s="6">
        <v>15</v>
      </c>
      <c r="E31" s="6">
        <v>27</v>
      </c>
      <c r="F31" s="6">
        <v>188</v>
      </c>
      <c r="G31" s="6">
        <v>4185</v>
      </c>
      <c r="H31" s="37"/>
      <c r="I31" s="6">
        <v>1</v>
      </c>
      <c r="J31" s="6">
        <v>2</v>
      </c>
      <c r="K31" s="6">
        <v>54</v>
      </c>
      <c r="L31" s="6">
        <v>1440</v>
      </c>
      <c r="M31" s="37"/>
      <c r="N31" s="6">
        <v>3</v>
      </c>
      <c r="O31" s="6">
        <v>26</v>
      </c>
      <c r="P31" s="6">
        <v>795</v>
      </c>
    </row>
    <row r="32" spans="2:16" ht="16.5" customHeight="1" x14ac:dyDescent="0.25">
      <c r="B32" s="52" t="s">
        <v>28</v>
      </c>
      <c r="C32" s="6">
        <v>0</v>
      </c>
      <c r="D32" s="6">
        <v>7</v>
      </c>
      <c r="E32" s="6">
        <v>11</v>
      </c>
      <c r="F32" s="6">
        <v>43</v>
      </c>
      <c r="G32" s="6">
        <v>1200</v>
      </c>
      <c r="H32" s="37"/>
      <c r="I32" s="6">
        <v>0</v>
      </c>
      <c r="J32" s="6">
        <v>0</v>
      </c>
      <c r="K32" s="6">
        <v>10</v>
      </c>
      <c r="L32" s="6">
        <v>350</v>
      </c>
      <c r="M32" s="53"/>
      <c r="N32" s="6">
        <v>0</v>
      </c>
      <c r="O32" s="6">
        <v>3</v>
      </c>
      <c r="P32" s="6">
        <v>90</v>
      </c>
    </row>
    <row r="33" spans="2:16" ht="16.5" customHeight="1" x14ac:dyDescent="0.25">
      <c r="B33" s="52" t="s">
        <v>29</v>
      </c>
      <c r="C33" s="6">
        <v>4</v>
      </c>
      <c r="D33" s="6">
        <v>6</v>
      </c>
      <c r="E33" s="6">
        <v>10</v>
      </c>
      <c r="F33" s="6">
        <v>56</v>
      </c>
      <c r="G33" s="6">
        <v>1376</v>
      </c>
      <c r="H33" s="37"/>
      <c r="I33" s="6">
        <v>1</v>
      </c>
      <c r="J33" s="6">
        <v>1</v>
      </c>
      <c r="K33" s="6">
        <v>17</v>
      </c>
      <c r="L33" s="6">
        <v>485</v>
      </c>
      <c r="M33" s="37"/>
      <c r="N33" s="6">
        <v>0</v>
      </c>
      <c r="O33" s="6">
        <v>6</v>
      </c>
      <c r="P33" s="6">
        <v>182</v>
      </c>
    </row>
    <row r="34" spans="2:16" x14ac:dyDescent="0.25">
      <c r="B34" s="5" t="s">
        <v>37</v>
      </c>
      <c r="C34" s="65">
        <f>SUM(C29:C33)</f>
        <v>4</v>
      </c>
      <c r="D34" s="65">
        <f t="shared" ref="D34:P34" si="14">SUM(D29:D33)</f>
        <v>28</v>
      </c>
      <c r="E34" s="65">
        <f t="shared" si="14"/>
        <v>48</v>
      </c>
      <c r="F34" s="65">
        <f t="shared" si="14"/>
        <v>287</v>
      </c>
      <c r="G34" s="65">
        <f t="shared" si="14"/>
        <v>6761</v>
      </c>
      <c r="H34" s="66"/>
      <c r="I34" s="65">
        <f t="shared" si="14"/>
        <v>2</v>
      </c>
      <c r="J34" s="65">
        <f t="shared" si="14"/>
        <v>3</v>
      </c>
      <c r="K34" s="65">
        <f t="shared" si="14"/>
        <v>81</v>
      </c>
      <c r="L34" s="65">
        <f t="shared" si="14"/>
        <v>2275</v>
      </c>
      <c r="M34" s="3"/>
      <c r="N34" s="65">
        <f t="shared" si="14"/>
        <v>3</v>
      </c>
      <c r="O34" s="65">
        <f t="shared" si="14"/>
        <v>35</v>
      </c>
      <c r="P34" s="65">
        <f t="shared" si="14"/>
        <v>1067</v>
      </c>
    </row>
    <row r="35" spans="2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5">
      <c r="B36" s="200" t="s">
        <v>70</v>
      </c>
      <c r="C36" s="204" t="s">
        <v>21</v>
      </c>
      <c r="D36" s="205"/>
      <c r="E36" s="205"/>
      <c r="F36" s="205"/>
      <c r="G36" s="206"/>
      <c r="H36" s="3"/>
      <c r="I36" s="207" t="s">
        <v>19</v>
      </c>
      <c r="J36" s="207"/>
      <c r="K36" s="207"/>
      <c r="L36" s="207"/>
      <c r="M36" s="3"/>
      <c r="N36" s="197" t="s">
        <v>20</v>
      </c>
      <c r="O36" s="197"/>
      <c r="P36" s="197"/>
    </row>
    <row r="37" spans="2:16" x14ac:dyDescent="0.25">
      <c r="B37" s="201"/>
      <c r="C37" s="38" t="s">
        <v>90</v>
      </c>
      <c r="D37" s="38" t="s">
        <v>5</v>
      </c>
      <c r="E37" s="38" t="s">
        <v>12</v>
      </c>
      <c r="F37" s="38" t="s">
        <v>9</v>
      </c>
      <c r="G37" s="38" t="s">
        <v>13</v>
      </c>
      <c r="H37" s="39"/>
      <c r="I37" s="38" t="s">
        <v>90</v>
      </c>
      <c r="J37" s="38" t="s">
        <v>8</v>
      </c>
      <c r="K37" s="38" t="s">
        <v>9</v>
      </c>
      <c r="L37" s="38" t="s">
        <v>13</v>
      </c>
      <c r="M37" s="3"/>
      <c r="N37" s="40" t="s">
        <v>4</v>
      </c>
      <c r="O37" s="40" t="s">
        <v>9</v>
      </c>
      <c r="P37" s="40" t="s">
        <v>13</v>
      </c>
    </row>
    <row r="38" spans="2:16" ht="15.75" customHeight="1" x14ac:dyDescent="0.25">
      <c r="B38" s="52" t="s">
        <v>31</v>
      </c>
      <c r="C38" s="6">
        <v>1</v>
      </c>
      <c r="D38" s="6">
        <v>45</v>
      </c>
      <c r="E38" s="6">
        <v>104</v>
      </c>
      <c r="F38" s="6">
        <v>776</v>
      </c>
      <c r="G38" s="6">
        <v>14970</v>
      </c>
      <c r="H38" s="37"/>
      <c r="I38" s="6" t="str">
        <f>'[3]Sul I'!$C$30</f>
        <v xml:space="preserve"> </v>
      </c>
      <c r="J38" s="6">
        <v>9</v>
      </c>
      <c r="K38" s="6">
        <v>170</v>
      </c>
      <c r="L38" s="6">
        <v>3828</v>
      </c>
      <c r="M38" s="3"/>
      <c r="N38" s="6" t="str">
        <f>'[3]Sul I'!$C$39</f>
        <v xml:space="preserve"> </v>
      </c>
      <c r="O38" s="6">
        <v>58</v>
      </c>
      <c r="P38" s="6">
        <v>1495</v>
      </c>
    </row>
    <row r="39" spans="2:16" ht="15.75" customHeight="1" x14ac:dyDescent="0.25">
      <c r="B39" s="52" t="s">
        <v>32</v>
      </c>
      <c r="C39" s="6">
        <v>0</v>
      </c>
      <c r="D39" s="6">
        <v>17</v>
      </c>
      <c r="E39" s="6">
        <v>26</v>
      </c>
      <c r="F39" s="6">
        <v>177</v>
      </c>
      <c r="G39" s="6">
        <v>3978</v>
      </c>
      <c r="H39" s="37"/>
      <c r="I39" s="6">
        <v>0</v>
      </c>
      <c r="J39" s="6">
        <v>8</v>
      </c>
      <c r="K39" s="6">
        <v>42</v>
      </c>
      <c r="L39" s="6">
        <v>965</v>
      </c>
      <c r="M39" s="3"/>
      <c r="N39" s="6">
        <v>0</v>
      </c>
      <c r="O39" s="6">
        <v>16</v>
      </c>
      <c r="P39" s="6">
        <v>450</v>
      </c>
    </row>
    <row r="40" spans="2:16" ht="15.75" customHeight="1" x14ac:dyDescent="0.25">
      <c r="B40" s="52" t="s">
        <v>33</v>
      </c>
      <c r="C40" s="6" t="str">
        <f>'[3]Sul III'!$C$19</f>
        <v xml:space="preserve"> </v>
      </c>
      <c r="D40" s="6">
        <v>8</v>
      </c>
      <c r="E40" s="6">
        <v>14</v>
      </c>
      <c r="F40" s="6">
        <v>122</v>
      </c>
      <c r="G40" s="6">
        <v>2283</v>
      </c>
      <c r="H40" s="37"/>
      <c r="I40" s="6" t="str">
        <f>'[3]Sul III'!$C$30</f>
        <v xml:space="preserve"> </v>
      </c>
      <c r="J40" s="6">
        <v>2</v>
      </c>
      <c r="K40" s="6">
        <v>29</v>
      </c>
      <c r="L40" s="6">
        <v>700</v>
      </c>
      <c r="M40" s="3"/>
      <c r="N40" s="6" t="str">
        <f>'[3]Sul III'!$C$39</f>
        <v xml:space="preserve"> </v>
      </c>
      <c r="O40" s="6">
        <v>13</v>
      </c>
      <c r="P40" s="6">
        <v>396</v>
      </c>
    </row>
    <row r="41" spans="2:16" ht="15.75" customHeight="1" x14ac:dyDescent="0.25">
      <c r="B41" s="52" t="s">
        <v>34</v>
      </c>
      <c r="C41" s="6">
        <v>0</v>
      </c>
      <c r="D41" s="6">
        <v>1</v>
      </c>
      <c r="E41" s="6">
        <v>1</v>
      </c>
      <c r="F41" s="6">
        <v>48</v>
      </c>
      <c r="G41" s="6">
        <v>952</v>
      </c>
      <c r="H41" s="37"/>
      <c r="I41" s="6">
        <v>0</v>
      </c>
      <c r="J41" s="6">
        <v>0</v>
      </c>
      <c r="K41" s="6">
        <v>11</v>
      </c>
      <c r="L41" s="6">
        <v>140</v>
      </c>
      <c r="M41" s="3"/>
      <c r="N41" s="6">
        <v>0</v>
      </c>
      <c r="O41" s="6">
        <v>3</v>
      </c>
      <c r="P41" s="6">
        <v>115</v>
      </c>
    </row>
    <row r="42" spans="2:16" ht="15" customHeight="1" x14ac:dyDescent="0.25">
      <c r="B42" s="5" t="s">
        <v>37</v>
      </c>
      <c r="C42" s="65">
        <f>SUM(C37:C41)</f>
        <v>1</v>
      </c>
      <c r="D42" s="65">
        <f t="shared" ref="D42:P42" si="15">SUM(D37:D41)</f>
        <v>71</v>
      </c>
      <c r="E42" s="65">
        <f t="shared" si="15"/>
        <v>145</v>
      </c>
      <c r="F42" s="65">
        <f t="shared" si="15"/>
        <v>1123</v>
      </c>
      <c r="G42" s="65">
        <f t="shared" si="15"/>
        <v>22183</v>
      </c>
      <c r="H42" s="66"/>
      <c r="I42" s="65">
        <f t="shared" si="15"/>
        <v>0</v>
      </c>
      <c r="J42" s="65">
        <f t="shared" si="15"/>
        <v>19</v>
      </c>
      <c r="K42" s="65">
        <f t="shared" si="15"/>
        <v>252</v>
      </c>
      <c r="L42" s="65">
        <f t="shared" si="15"/>
        <v>5633</v>
      </c>
      <c r="M42" s="3"/>
      <c r="N42" s="65">
        <f t="shared" si="15"/>
        <v>0</v>
      </c>
      <c r="O42" s="65">
        <f t="shared" si="15"/>
        <v>90</v>
      </c>
      <c r="P42" s="65">
        <f t="shared" si="15"/>
        <v>2456</v>
      </c>
    </row>
    <row r="43" spans="2:16" ht="15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x14ac:dyDescent="0.25">
      <c r="B44" s="198" t="s">
        <v>35</v>
      </c>
      <c r="C44" s="204" t="s">
        <v>21</v>
      </c>
      <c r="D44" s="205"/>
      <c r="E44" s="205"/>
      <c r="F44" s="205"/>
      <c r="G44" s="206"/>
      <c r="H44" s="3"/>
      <c r="I44" s="207" t="s">
        <v>19</v>
      </c>
      <c r="J44" s="207"/>
      <c r="K44" s="207"/>
      <c r="L44" s="207"/>
      <c r="M44" s="3"/>
      <c r="N44" s="197" t="s">
        <v>20</v>
      </c>
      <c r="O44" s="197"/>
      <c r="P44" s="197"/>
    </row>
    <row r="45" spans="2:16" x14ac:dyDescent="0.25">
      <c r="B45" s="199"/>
      <c r="C45" s="38" t="s">
        <v>4</v>
      </c>
      <c r="D45" s="38" t="s">
        <v>5</v>
      </c>
      <c r="E45" s="38" t="s">
        <v>12</v>
      </c>
      <c r="F45" s="38" t="s">
        <v>9</v>
      </c>
      <c r="G45" s="38" t="s">
        <v>13</v>
      </c>
      <c r="H45" s="39"/>
      <c r="I45" s="38" t="s">
        <v>4</v>
      </c>
      <c r="J45" s="38" t="s">
        <v>8</v>
      </c>
      <c r="K45" s="38" t="s">
        <v>9</v>
      </c>
      <c r="L45" s="38" t="s">
        <v>13</v>
      </c>
      <c r="M45" s="68"/>
      <c r="N45" s="38" t="s">
        <v>4</v>
      </c>
      <c r="O45" s="38" t="s">
        <v>9</v>
      </c>
      <c r="P45" s="40" t="s">
        <v>13</v>
      </c>
    </row>
    <row r="46" spans="2:16" x14ac:dyDescent="0.25">
      <c r="B46" s="5" t="s">
        <v>37</v>
      </c>
      <c r="C46" s="93">
        <f>SUM(C11,C20,C27,C34,C42)</f>
        <v>36</v>
      </c>
      <c r="D46" s="93">
        <f t="shared" ref="D46:P46" si="16">SUM(D11,D20,D27,D34,D42)</f>
        <v>305</v>
      </c>
      <c r="E46" s="93">
        <f t="shared" si="16"/>
        <v>500</v>
      </c>
      <c r="F46" s="93">
        <f t="shared" si="16"/>
        <v>3736</v>
      </c>
      <c r="G46" s="93">
        <f t="shared" si="16"/>
        <v>87242</v>
      </c>
      <c r="H46" s="94"/>
      <c r="I46" s="93">
        <f t="shared" si="16"/>
        <v>31</v>
      </c>
      <c r="J46" s="93">
        <f t="shared" si="16"/>
        <v>70</v>
      </c>
      <c r="K46" s="93">
        <f t="shared" si="16"/>
        <v>911</v>
      </c>
      <c r="L46" s="93">
        <f t="shared" si="16"/>
        <v>25706</v>
      </c>
      <c r="M46" s="94"/>
      <c r="N46" s="93">
        <f t="shared" si="16"/>
        <v>11</v>
      </c>
      <c r="O46" s="93">
        <f t="shared" si="16"/>
        <v>330</v>
      </c>
      <c r="P46" s="93">
        <f t="shared" si="16"/>
        <v>10292</v>
      </c>
    </row>
    <row r="47" spans="2:16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ht="15" customHeight="1" x14ac:dyDescent="0.25">
      <c r="B48" s="149" t="s">
        <v>93</v>
      </c>
      <c r="C48" s="188" t="s">
        <v>21</v>
      </c>
      <c r="D48" s="189"/>
      <c r="E48" s="189"/>
      <c r="F48" s="189"/>
      <c r="G48" s="190"/>
      <c r="H48" s="95"/>
      <c r="I48" s="191" t="s">
        <v>19</v>
      </c>
      <c r="J48" s="192"/>
      <c r="K48" s="192"/>
      <c r="L48" s="193"/>
      <c r="M48" s="95"/>
      <c r="N48" s="194" t="s">
        <v>20</v>
      </c>
      <c r="O48" s="195"/>
      <c r="P48" s="196"/>
    </row>
    <row r="49" spans="2:18" ht="15" customHeight="1" x14ac:dyDescent="0.25">
      <c r="B49" s="150"/>
      <c r="C49" s="84" t="s">
        <v>4</v>
      </c>
      <c r="D49" s="84" t="s">
        <v>5</v>
      </c>
      <c r="E49" s="84" t="s">
        <v>12</v>
      </c>
      <c r="F49" s="84" t="s">
        <v>9</v>
      </c>
      <c r="G49" s="84" t="s">
        <v>13</v>
      </c>
      <c r="H49" s="3"/>
      <c r="I49" s="84" t="s">
        <v>4</v>
      </c>
      <c r="J49" s="84" t="s">
        <v>8</v>
      </c>
      <c r="K49" s="84" t="s">
        <v>9</v>
      </c>
      <c r="L49" s="84" t="s">
        <v>13</v>
      </c>
      <c r="M49" s="47"/>
      <c r="N49" s="84" t="s">
        <v>4</v>
      </c>
      <c r="O49" s="55" t="s">
        <v>9</v>
      </c>
      <c r="P49" s="55" t="s">
        <v>13</v>
      </c>
    </row>
    <row r="50" spans="2:18" x14ac:dyDescent="0.25">
      <c r="B50" s="48" t="s">
        <v>94</v>
      </c>
      <c r="C50" s="6">
        <v>1</v>
      </c>
      <c r="D50" s="6">
        <v>1</v>
      </c>
      <c r="E50" s="6">
        <v>1</v>
      </c>
      <c r="F50" s="6">
        <v>1</v>
      </c>
      <c r="G50" s="6">
        <v>12</v>
      </c>
      <c r="H50" s="42"/>
      <c r="I50" s="6">
        <v>0</v>
      </c>
      <c r="J50" s="6">
        <v>0</v>
      </c>
      <c r="K50" s="6">
        <v>0</v>
      </c>
      <c r="L50" s="6">
        <v>0</v>
      </c>
      <c r="M50" s="42"/>
      <c r="N50" s="6">
        <v>0</v>
      </c>
      <c r="O50" s="6">
        <v>0</v>
      </c>
      <c r="P50" s="6">
        <v>0</v>
      </c>
    </row>
    <row r="51" spans="2:18" x14ac:dyDescent="0.25">
      <c r="B51" s="50" t="s">
        <v>74</v>
      </c>
      <c r="C51" s="82">
        <f>SUM(C50:C50)</f>
        <v>1</v>
      </c>
      <c r="D51" s="82">
        <f>SUM(D50:D50)</f>
        <v>1</v>
      </c>
      <c r="E51" s="82">
        <f>SUM(E50:E50)</f>
        <v>1</v>
      </c>
      <c r="F51" s="82">
        <f>SUM(F50:F50)</f>
        <v>1</v>
      </c>
      <c r="G51" s="82">
        <f>SUM(G50:G50)</f>
        <v>12</v>
      </c>
      <c r="H51" s="42"/>
      <c r="I51" s="82">
        <f>SUM(I50:I50)</f>
        <v>0</v>
      </c>
      <c r="J51" s="82">
        <f>SUM(J50:J50)</f>
        <v>0</v>
      </c>
      <c r="K51" s="82">
        <f>SUM(K50:K50)</f>
        <v>0</v>
      </c>
      <c r="L51" s="82">
        <f>SUM(L50:L50)</f>
        <v>0</v>
      </c>
      <c r="M51" s="42"/>
      <c r="N51" s="86">
        <f>SUM(N50:N50)</f>
        <v>0</v>
      </c>
      <c r="O51" s="86">
        <f>SUM(O50:O50)</f>
        <v>0</v>
      </c>
      <c r="P51" s="86">
        <f>SUM(P50:P50)</f>
        <v>0</v>
      </c>
    </row>
    <row r="52" spans="2:18" ht="8.25" customHeight="1" x14ac:dyDescent="0.25">
      <c r="B52" s="42"/>
      <c r="C52" s="42"/>
      <c r="D52" s="42"/>
      <c r="E52" s="42"/>
      <c r="F52" s="42"/>
      <c r="G52" s="42"/>
      <c r="I52" s="42"/>
      <c r="J52" s="42"/>
      <c r="K52" s="42"/>
      <c r="L52" s="42"/>
      <c r="N52" s="42"/>
      <c r="O52" s="42"/>
      <c r="P52" s="42"/>
      <c r="R52" s="42"/>
    </row>
    <row r="53" spans="2:18" ht="19.5" customHeight="1" x14ac:dyDescent="0.25">
      <c r="B53" s="149" t="s">
        <v>95</v>
      </c>
      <c r="C53" s="188" t="s">
        <v>21</v>
      </c>
      <c r="D53" s="189"/>
      <c r="E53" s="189"/>
      <c r="F53" s="189"/>
      <c r="G53" s="190"/>
      <c r="H53" s="95"/>
      <c r="I53" s="191" t="s">
        <v>19</v>
      </c>
      <c r="J53" s="192"/>
      <c r="K53" s="192"/>
      <c r="L53" s="193"/>
      <c r="M53" s="95"/>
      <c r="N53" s="194" t="s">
        <v>20</v>
      </c>
      <c r="O53" s="195"/>
      <c r="P53" s="196"/>
    </row>
    <row r="54" spans="2:18" ht="15" customHeight="1" x14ac:dyDescent="0.25">
      <c r="B54" s="150"/>
      <c r="C54" s="84" t="s">
        <v>4</v>
      </c>
      <c r="D54" s="84" t="s">
        <v>5</v>
      </c>
      <c r="E54" s="84" t="s">
        <v>12</v>
      </c>
      <c r="F54" s="84" t="s">
        <v>9</v>
      </c>
      <c r="G54" s="84" t="s">
        <v>13</v>
      </c>
      <c r="I54" s="84" t="s">
        <v>4</v>
      </c>
      <c r="J54" s="84" t="s">
        <v>8</v>
      </c>
      <c r="K54" s="84" t="s">
        <v>9</v>
      </c>
      <c r="L54" s="84" t="s">
        <v>13</v>
      </c>
      <c r="M54" s="87"/>
      <c r="N54" s="84" t="s">
        <v>4</v>
      </c>
      <c r="O54" s="55" t="s">
        <v>9</v>
      </c>
      <c r="P54" s="55" t="s">
        <v>13</v>
      </c>
    </row>
    <row r="55" spans="2:18" x14ac:dyDescent="0.25">
      <c r="B55" s="51" t="s">
        <v>37</v>
      </c>
      <c r="C55" s="81">
        <f>SUM(C51,C46)</f>
        <v>37</v>
      </c>
      <c r="D55" s="81">
        <f t="shared" ref="D55:P55" si="17">SUM(D51,D46)</f>
        <v>306</v>
      </c>
      <c r="E55" s="81">
        <f t="shared" si="17"/>
        <v>501</v>
      </c>
      <c r="F55" s="81">
        <f t="shared" si="17"/>
        <v>3737</v>
      </c>
      <c r="G55" s="81">
        <f t="shared" si="17"/>
        <v>87254</v>
      </c>
      <c r="I55" s="81">
        <f t="shared" si="17"/>
        <v>31</v>
      </c>
      <c r="J55" s="81">
        <f t="shared" si="17"/>
        <v>70</v>
      </c>
      <c r="K55" s="81">
        <f t="shared" si="17"/>
        <v>911</v>
      </c>
      <c r="L55" s="81">
        <f t="shared" si="17"/>
        <v>25706</v>
      </c>
      <c r="M55" s="74"/>
      <c r="N55" s="81">
        <f t="shared" si="17"/>
        <v>11</v>
      </c>
      <c r="O55" s="81">
        <f t="shared" si="17"/>
        <v>330</v>
      </c>
      <c r="P55" s="81">
        <f t="shared" si="17"/>
        <v>10292</v>
      </c>
    </row>
    <row r="56" spans="2:18" x14ac:dyDescent="0.25">
      <c r="B56" s="3"/>
      <c r="C56" s="3"/>
      <c r="D56" s="3"/>
      <c r="E56" s="3"/>
      <c r="F56" s="3"/>
      <c r="G56" s="3"/>
      <c r="I56" s="3"/>
      <c r="J56" s="3"/>
      <c r="K56" s="3"/>
      <c r="L56" s="3"/>
      <c r="N56" s="37"/>
      <c r="O56" s="3"/>
      <c r="P56" s="3"/>
    </row>
  </sheetData>
  <sheetProtection formatCells="0" formatColumns="0" formatRows="0" insertColumns="0" insertRows="0" insertHyperlinks="0" deleteColumns="0" deleteRows="0"/>
  <mergeCells count="34">
    <mergeCell ref="B2:P2"/>
    <mergeCell ref="B3:P3"/>
    <mergeCell ref="C5:G5"/>
    <mergeCell ref="C13:G13"/>
    <mergeCell ref="C22:G22"/>
    <mergeCell ref="B13:B14"/>
    <mergeCell ref="B5:B6"/>
    <mergeCell ref="B22:B23"/>
    <mergeCell ref="I5:L5"/>
    <mergeCell ref="I13:L13"/>
    <mergeCell ref="I22:L22"/>
    <mergeCell ref="N5:P5"/>
    <mergeCell ref="N13:P13"/>
    <mergeCell ref="N22:P22"/>
    <mergeCell ref="N36:P36"/>
    <mergeCell ref="N44:P44"/>
    <mergeCell ref="B44:B45"/>
    <mergeCell ref="B36:B37"/>
    <mergeCell ref="B29:B30"/>
    <mergeCell ref="C36:G36"/>
    <mergeCell ref="C44:G44"/>
    <mergeCell ref="I29:L29"/>
    <mergeCell ref="I36:L36"/>
    <mergeCell ref="I44:L44"/>
    <mergeCell ref="C29:G29"/>
    <mergeCell ref="N29:P29"/>
    <mergeCell ref="B48:B49"/>
    <mergeCell ref="B53:B54"/>
    <mergeCell ref="C48:G48"/>
    <mergeCell ref="I48:L48"/>
    <mergeCell ref="N48:P48"/>
    <mergeCell ref="C53:G53"/>
    <mergeCell ref="I53:L53"/>
    <mergeCell ref="N53:P53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8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C1:F14"/>
  <sheetViews>
    <sheetView showGridLines="0" tabSelected="1" topLeftCell="A4" zoomScaleNormal="100" workbookViewId="0">
      <selection activeCell="H11" sqref="H11"/>
    </sheetView>
  </sheetViews>
  <sheetFormatPr defaultRowHeight="15" x14ac:dyDescent="0.25"/>
  <cols>
    <col min="3" max="6" width="24.28515625" customWidth="1"/>
    <col min="7" max="7" width="9.140625" customWidth="1"/>
  </cols>
  <sheetData>
    <row r="1" spans="3:6" ht="5.25" customHeight="1" thickBot="1" x14ac:dyDescent="0.3"/>
    <row r="2" spans="3:6" ht="48" customHeight="1" thickBot="1" x14ac:dyDescent="0.3">
      <c r="C2" s="213" t="s">
        <v>97</v>
      </c>
      <c r="D2" s="214"/>
      <c r="E2" s="214"/>
      <c r="F2" s="215"/>
    </row>
    <row r="3" spans="3:6" ht="15.75" thickBot="1" x14ac:dyDescent="0.3"/>
    <row r="4" spans="3:6" ht="25.5" customHeight="1" thickBot="1" x14ac:dyDescent="0.3">
      <c r="C4" s="106"/>
      <c r="D4" s="107" t="s">
        <v>63</v>
      </c>
      <c r="E4" s="107" t="s">
        <v>64</v>
      </c>
      <c r="F4" s="108" t="s">
        <v>65</v>
      </c>
    </row>
    <row r="5" spans="3:6" ht="25.5" customHeight="1" x14ac:dyDescent="0.25">
      <c r="C5" s="109" t="s">
        <v>11</v>
      </c>
      <c r="D5" s="110">
        <f>'RESUMO 1 '!C8+'RESUMO 1 '!C38</f>
        <v>28</v>
      </c>
      <c r="E5" s="111"/>
      <c r="F5" s="112"/>
    </row>
    <row r="6" spans="3:6" ht="25.5" customHeight="1" x14ac:dyDescent="0.25">
      <c r="C6" s="113" t="s">
        <v>5</v>
      </c>
      <c r="D6" s="114">
        <f>'RESUMO 1 '!C9+'RESUMO 1 '!C39</f>
        <v>2393</v>
      </c>
      <c r="E6" s="115"/>
      <c r="F6" s="116"/>
    </row>
    <row r="7" spans="3:6" ht="25.5" customHeight="1" x14ac:dyDescent="0.25">
      <c r="C7" s="113" t="s">
        <v>4</v>
      </c>
      <c r="D7" s="114">
        <f>'RESUMO 1 '!C10+'RESUMO 1 '!C40</f>
        <v>260</v>
      </c>
      <c r="E7" s="114">
        <f>'Realizado 2022'!K54</f>
        <v>236</v>
      </c>
      <c r="F7" s="117">
        <f>'Realizado 2022'!Q54</f>
        <v>196</v>
      </c>
    </row>
    <row r="8" spans="3:6" ht="25.5" customHeight="1" x14ac:dyDescent="0.25">
      <c r="C8" s="113" t="s">
        <v>7</v>
      </c>
      <c r="D8" s="118">
        <f>'RESUMO 1 '!C11+'RESUMO 1 '!C41</f>
        <v>4841</v>
      </c>
      <c r="E8" s="115"/>
      <c r="F8" s="119"/>
    </row>
    <row r="9" spans="3:6" ht="25.5" customHeight="1" x14ac:dyDescent="0.25">
      <c r="C9" s="113" t="s">
        <v>8</v>
      </c>
      <c r="D9" s="120"/>
      <c r="E9" s="114">
        <f>'Realizado 2022'!L54</f>
        <v>1029</v>
      </c>
      <c r="F9" s="119"/>
    </row>
    <row r="10" spans="3:6" ht="25.5" customHeight="1" x14ac:dyDescent="0.25">
      <c r="C10" s="113" t="s">
        <v>9</v>
      </c>
      <c r="D10" s="114">
        <f>'RESUMO 1 '!C12+'RESUMO 1 '!C42</f>
        <v>2095</v>
      </c>
      <c r="E10" s="114">
        <f>'Realizado 2022'!M54</f>
        <v>387</v>
      </c>
      <c r="F10" s="117">
        <f>'Realizado 2022'!R54</f>
        <v>157</v>
      </c>
    </row>
    <row r="11" spans="3:6" ht="25.5" customHeight="1" x14ac:dyDescent="0.25">
      <c r="C11" s="113" t="s">
        <v>13</v>
      </c>
      <c r="D11" s="114">
        <f>'RESUMO 1 '!C13+'RESUMO 1 '!C43</f>
        <v>45072</v>
      </c>
      <c r="E11" s="114">
        <f>'Realizado 2022'!N54</f>
        <v>8613</v>
      </c>
      <c r="F11" s="117">
        <f>'Realizado 2022'!S54</f>
        <v>4116</v>
      </c>
    </row>
    <row r="12" spans="3:6" ht="25.5" customHeight="1" thickBot="1" x14ac:dyDescent="0.3">
      <c r="C12" s="121" t="s">
        <v>73</v>
      </c>
      <c r="D12" s="122">
        <f>'Realizado 2022'!I54</f>
        <v>0.60526400000000002</v>
      </c>
      <c r="E12" s="123">
        <f>'Realizado 2022'!O54</f>
        <v>0.55252666666666672</v>
      </c>
      <c r="F12" s="124">
        <f>'Realizado 2022'!T54</f>
        <v>0.40210133333333331</v>
      </c>
    </row>
    <row r="13" spans="3:6" ht="25.5" customHeight="1" thickBot="1" x14ac:dyDescent="0.3">
      <c r="C13" s="210" t="s">
        <v>92</v>
      </c>
      <c r="D13" s="211"/>
      <c r="E13" s="212"/>
      <c r="F13" s="125">
        <f>F11+E11+D11</f>
        <v>57801</v>
      </c>
    </row>
    <row r="14" spans="3:6" x14ac:dyDescent="0.25">
      <c r="D14" s="32"/>
      <c r="E14" s="32"/>
      <c r="F14" s="32"/>
    </row>
  </sheetData>
  <mergeCells count="2">
    <mergeCell ref="C13:E13"/>
    <mergeCell ref="C2:F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Realizado 2022</vt:lpstr>
      <vt:lpstr>Acumulado 22</vt:lpstr>
      <vt:lpstr>RESUMO 1 </vt:lpstr>
      <vt:lpstr>Previsão 2023</vt:lpstr>
      <vt:lpstr>SINTÉTICO 2022</vt:lpstr>
      <vt:lpstr>'Previsão 2023'!Area_de_impressao</vt:lpstr>
      <vt:lpstr>'Realizado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JOBERTO</cp:lastModifiedBy>
  <cp:lastPrinted>2023-01-31T13:52:49Z</cp:lastPrinted>
  <dcterms:created xsi:type="dcterms:W3CDTF">2009-04-03T19:14:11Z</dcterms:created>
  <dcterms:modified xsi:type="dcterms:W3CDTF">2023-06-16T00:27:53Z</dcterms:modified>
</cp:coreProperties>
</file>